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defaultThemeVersion="166925"/>
  <mc:AlternateContent xmlns:mc="http://schemas.openxmlformats.org/markup-compatibility/2006">
    <mc:Choice Requires="x15">
      <x15ac:absPath xmlns:x15ac="http://schemas.microsoft.com/office/spreadsheetml/2010/11/ac" url="https://lgbce.sharepoint.com/sites/ReviewSystem/Thurrock/Review Documents/Review/2.2 Scheming Notes/"/>
    </mc:Choice>
  </mc:AlternateContent>
  <xr:revisionPtr revIDLastSave="0" documentId="8_{60B8DE3F-ADD1-4F1A-A832-3673A90BA66F}" xr6:coauthVersionLast="47" xr6:coauthVersionMax="47" xr10:uidLastSave="{00000000-0000-0000-0000-000000000000}"/>
  <bookViews>
    <workbookView xWindow="-120" yWindow="-120" windowWidth="29040" windowHeight="17520" firstSheet="1" activeTab="1" xr2:uid="{00000000-000D-0000-FFFF-FFFF00000000}"/>
  </bookViews>
  <sheets>
    <sheet name="Read me!" sheetId="6" r:id="rId1"/>
    <sheet name="Electoral data (Original)" sheetId="8" r:id="rId2"/>
    <sheet name="Electoral data" sheetId="7"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8" l="1"/>
  <c r="O87" i="8"/>
  <c r="N87" i="8"/>
  <c r="M87" i="8"/>
  <c r="P86" i="8"/>
  <c r="O86" i="8"/>
  <c r="N86" i="8"/>
  <c r="M86" i="8"/>
  <c r="P85" i="8"/>
  <c r="O85" i="8"/>
  <c r="N85" i="8"/>
  <c r="M85" i="8"/>
  <c r="P84" i="8"/>
  <c r="O84" i="8"/>
  <c r="N84" i="8"/>
  <c r="M84" i="8"/>
  <c r="P83" i="8"/>
  <c r="O83" i="8"/>
  <c r="N83" i="8"/>
  <c r="M83" i="8"/>
  <c r="P82" i="8"/>
  <c r="O82" i="8"/>
  <c r="N82" i="8"/>
  <c r="M82" i="8"/>
  <c r="P81" i="8"/>
  <c r="O81" i="8"/>
  <c r="N81" i="8"/>
  <c r="M81" i="8"/>
  <c r="P80" i="8"/>
  <c r="O80" i="8"/>
  <c r="N80" i="8"/>
  <c r="M80" i="8"/>
  <c r="P79" i="8"/>
  <c r="O79" i="8"/>
  <c r="N79" i="8"/>
  <c r="M79" i="8"/>
  <c r="P78" i="8"/>
  <c r="O78" i="8"/>
  <c r="N78" i="8"/>
  <c r="M78" i="8"/>
  <c r="P77" i="8"/>
  <c r="O77" i="8"/>
  <c r="N77" i="8"/>
  <c r="M77" i="8"/>
  <c r="P76" i="8"/>
  <c r="O76" i="8"/>
  <c r="N76" i="8"/>
  <c r="M76" i="8"/>
  <c r="P75" i="8"/>
  <c r="O75" i="8"/>
  <c r="N75" i="8"/>
  <c r="M75" i="8"/>
  <c r="P74" i="8"/>
  <c r="O74" i="8"/>
  <c r="N74" i="8"/>
  <c r="M74" i="8"/>
  <c r="P73" i="8"/>
  <c r="O73" i="8"/>
  <c r="N73" i="8"/>
  <c r="M73" i="8"/>
  <c r="P72" i="8"/>
  <c r="O72" i="8"/>
  <c r="N72" i="8"/>
  <c r="M72" i="8"/>
  <c r="P71" i="8"/>
  <c r="O71" i="8"/>
  <c r="N71" i="8"/>
  <c r="M71" i="8"/>
  <c r="P70" i="8"/>
  <c r="O70" i="8"/>
  <c r="N70" i="8"/>
  <c r="M70" i="8"/>
  <c r="P69" i="8"/>
  <c r="O69" i="8"/>
  <c r="N69" i="8"/>
  <c r="M69" i="8"/>
  <c r="P68" i="8"/>
  <c r="O68" i="8"/>
  <c r="N68" i="8"/>
  <c r="M68" i="8"/>
  <c r="P67" i="8"/>
  <c r="O67" i="8"/>
  <c r="N67" i="8"/>
  <c r="M67" i="8"/>
  <c r="P66" i="8"/>
  <c r="O66" i="8"/>
  <c r="N66" i="8"/>
  <c r="M66" i="8"/>
  <c r="P65" i="8"/>
  <c r="O65" i="8"/>
  <c r="N65" i="8"/>
  <c r="M65" i="8"/>
  <c r="P64" i="8"/>
  <c r="O64" i="8"/>
  <c r="N64" i="8"/>
  <c r="M64" i="8"/>
  <c r="P63" i="8"/>
  <c r="O63" i="8"/>
  <c r="N63" i="8"/>
  <c r="M63" i="8"/>
  <c r="P62" i="8"/>
  <c r="O62" i="8"/>
  <c r="N62" i="8"/>
  <c r="M62" i="8"/>
  <c r="P61" i="8"/>
  <c r="O61" i="8"/>
  <c r="N61" i="8"/>
  <c r="M61" i="8"/>
  <c r="P60" i="8"/>
  <c r="O60" i="8"/>
  <c r="N60" i="8"/>
  <c r="M60" i="8"/>
  <c r="P59" i="8"/>
  <c r="O59" i="8"/>
  <c r="N59" i="8"/>
  <c r="M59" i="8"/>
  <c r="P58" i="8"/>
  <c r="O58" i="8"/>
  <c r="N58" i="8"/>
  <c r="M58" i="8"/>
  <c r="P57" i="8"/>
  <c r="O57" i="8"/>
  <c r="N57" i="8"/>
  <c r="M57" i="8"/>
  <c r="P56" i="8"/>
  <c r="O56" i="8"/>
  <c r="N56" i="8"/>
  <c r="M56" i="8"/>
  <c r="P55" i="8"/>
  <c r="O55" i="8"/>
  <c r="N55" i="8"/>
  <c r="M55" i="8"/>
  <c r="P54" i="8"/>
  <c r="O54" i="8"/>
  <c r="N54" i="8"/>
  <c r="M54" i="8"/>
  <c r="P53" i="8"/>
  <c r="O53" i="8"/>
  <c r="N53" i="8"/>
  <c r="M53" i="8"/>
  <c r="P52" i="8"/>
  <c r="O52" i="8"/>
  <c r="N52" i="8"/>
  <c r="M52" i="8"/>
  <c r="P51" i="8"/>
  <c r="O51" i="8"/>
  <c r="N51" i="8"/>
  <c r="M51" i="8"/>
  <c r="P50" i="8"/>
  <c r="O50" i="8"/>
  <c r="N50" i="8"/>
  <c r="M50" i="8"/>
  <c r="P49" i="8"/>
  <c r="O49" i="8"/>
  <c r="N49" i="8"/>
  <c r="M49" i="8"/>
  <c r="P48" i="8"/>
  <c r="O48" i="8"/>
  <c r="N48" i="8"/>
  <c r="M48" i="8"/>
  <c r="P47" i="8"/>
  <c r="O47" i="8"/>
  <c r="N47" i="8"/>
  <c r="M47" i="8"/>
  <c r="P46" i="8"/>
  <c r="O46" i="8"/>
  <c r="N46" i="8"/>
  <c r="M46" i="8"/>
  <c r="P45" i="8"/>
  <c r="O45" i="8"/>
  <c r="N45" i="8"/>
  <c r="M45" i="8"/>
  <c r="P44" i="8"/>
  <c r="O44" i="8"/>
  <c r="N44" i="8"/>
  <c r="M44" i="8"/>
  <c r="P43" i="8"/>
  <c r="O43" i="8"/>
  <c r="N43" i="8"/>
  <c r="M43" i="8"/>
  <c r="P42" i="8"/>
  <c r="O42" i="8"/>
  <c r="N42" i="8"/>
  <c r="M42" i="8"/>
  <c r="P41" i="8"/>
  <c r="O41" i="8"/>
  <c r="N41" i="8"/>
  <c r="M41" i="8"/>
  <c r="P40" i="8"/>
  <c r="O40" i="8"/>
  <c r="N40" i="8"/>
  <c r="M40" i="8"/>
  <c r="P39" i="8"/>
  <c r="O39" i="8"/>
  <c r="N39" i="8"/>
  <c r="M39" i="8"/>
  <c r="P38" i="8"/>
  <c r="O38" i="8"/>
  <c r="N38" i="8"/>
  <c r="M38" i="8"/>
  <c r="P37" i="8"/>
  <c r="O37" i="8"/>
  <c r="N37" i="8"/>
  <c r="M37" i="8"/>
  <c r="P36" i="8"/>
  <c r="O36" i="8"/>
  <c r="N36" i="8"/>
  <c r="M36" i="8"/>
  <c r="P35" i="8"/>
  <c r="O35" i="8"/>
  <c r="N35" i="8"/>
  <c r="M35" i="8"/>
  <c r="P34" i="8"/>
  <c r="O34" i="8"/>
  <c r="N34" i="8"/>
  <c r="M34" i="8"/>
  <c r="P33" i="8"/>
  <c r="O33" i="8"/>
  <c r="N33" i="8"/>
  <c r="M33" i="8"/>
  <c r="P32" i="8"/>
  <c r="O32" i="8"/>
  <c r="N32" i="8"/>
  <c r="M32" i="8"/>
  <c r="P31" i="8"/>
  <c r="O31" i="8"/>
  <c r="N31" i="8"/>
  <c r="M31" i="8"/>
  <c r="P30" i="8"/>
  <c r="O30" i="8"/>
  <c r="N30" i="8"/>
  <c r="M30" i="8"/>
  <c r="O29" i="8"/>
  <c r="M29" i="8"/>
  <c r="O28" i="8"/>
  <c r="M28" i="8"/>
  <c r="O27" i="8"/>
  <c r="M27" i="8"/>
  <c r="O26" i="8"/>
  <c r="M26" i="8"/>
  <c r="O25" i="8"/>
  <c r="M25" i="8"/>
  <c r="O24" i="8"/>
  <c r="M24" i="8"/>
  <c r="O23" i="8"/>
  <c r="M23" i="8"/>
  <c r="O22" i="8"/>
  <c r="M22" i="8"/>
  <c r="O21" i="8"/>
  <c r="M21" i="8"/>
  <c r="O20" i="8"/>
  <c r="M20" i="8"/>
  <c r="O19" i="8"/>
  <c r="M19" i="8"/>
  <c r="O18" i="8"/>
  <c r="M18" i="8"/>
  <c r="O17" i="8"/>
  <c r="M17" i="8"/>
  <c r="O16" i="8"/>
  <c r="M16" i="8"/>
  <c r="O15" i="8"/>
  <c r="M15" i="8"/>
  <c r="O14" i="8"/>
  <c r="M14" i="8"/>
  <c r="O13" i="8"/>
  <c r="M13" i="8"/>
  <c r="O12" i="8"/>
  <c r="M12" i="8"/>
  <c r="O11" i="8"/>
  <c r="M11" i="8"/>
  <c r="O10" i="8"/>
  <c r="M10" i="8"/>
  <c r="M5" i="8"/>
  <c r="L5" i="8"/>
  <c r="M4" i="8"/>
  <c r="L4" i="8"/>
  <c r="L6" i="8" l="1"/>
  <c r="M6" i="8"/>
  <c r="N27" i="8"/>
  <c r="N24" i="8"/>
  <c r="N21" i="8"/>
  <c r="N18" i="8"/>
  <c r="N15" i="8"/>
  <c r="N12" i="8"/>
  <c r="N26" i="8"/>
  <c r="N20" i="8"/>
  <c r="N14" i="8"/>
  <c r="N29" i="8"/>
  <c r="N23" i="8"/>
  <c r="N17" i="8"/>
  <c r="N11" i="8"/>
  <c r="N25" i="8"/>
  <c r="N28" i="8"/>
  <c r="N22" i="8"/>
  <c r="N19" i="8"/>
  <c r="N16" i="8"/>
  <c r="N13" i="8"/>
  <c r="N10" i="8"/>
  <c r="P27" i="8"/>
  <c r="P26" i="8"/>
  <c r="P23" i="8"/>
  <c r="P20" i="8"/>
  <c r="P17" i="8"/>
  <c r="P14" i="8"/>
  <c r="P11" i="8"/>
  <c r="P29" i="8"/>
  <c r="P25" i="8"/>
  <c r="P28" i="8"/>
  <c r="P22" i="8"/>
  <c r="P19" i="8"/>
  <c r="P16" i="8"/>
  <c r="P13" i="8"/>
  <c r="P10" i="8"/>
  <c r="P24" i="8"/>
  <c r="P21" i="8"/>
  <c r="P18" i="8"/>
  <c r="P15" i="8"/>
  <c r="P12" i="8"/>
  <c r="O87" i="7" l="1"/>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O10" i="7"/>
  <c r="M10" i="7"/>
  <c r="N30" i="7"/>
  <c r="P30" i="7"/>
  <c r="N31" i="7"/>
  <c r="P31" i="7"/>
  <c r="N32" i="7"/>
  <c r="P32" i="7"/>
  <c r="N33" i="7"/>
  <c r="P33" i="7"/>
  <c r="N34" i="7"/>
  <c r="P34" i="7"/>
  <c r="N35" i="7"/>
  <c r="P35" i="7"/>
  <c r="N36" i="7"/>
  <c r="P36" i="7"/>
  <c r="N37" i="7"/>
  <c r="P37" i="7"/>
  <c r="N38" i="7"/>
  <c r="P38" i="7"/>
  <c r="N39" i="7"/>
  <c r="P39" i="7"/>
  <c r="N40" i="7"/>
  <c r="P40" i="7"/>
  <c r="N41" i="7"/>
  <c r="P41" i="7"/>
  <c r="N42" i="7"/>
  <c r="P42" i="7"/>
  <c r="N43" i="7"/>
  <c r="P43" i="7"/>
  <c r="N44" i="7"/>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M4" i="7"/>
  <c r="L4" i="7"/>
  <c r="L5" i="7"/>
  <c r="M5" i="7"/>
  <c r="M6" i="7" l="1"/>
  <c r="P29" i="7"/>
  <c r="P21" i="7"/>
  <c r="P27" i="7"/>
  <c r="P19" i="7"/>
  <c r="L6" i="7"/>
  <c r="N21" i="7" s="1"/>
  <c r="P28" i="7"/>
  <c r="P20" i="7"/>
  <c r="P12" i="7"/>
  <c r="P23" i="7"/>
  <c r="P24" i="7"/>
  <c r="P22" i="7"/>
  <c r="P15" i="7"/>
  <c r="P17" i="7"/>
  <c r="P18" i="7"/>
  <c r="P16" i="7"/>
  <c r="P14" i="7"/>
  <c r="P11" i="7"/>
  <c r="P26" i="7"/>
  <c r="P25" i="7"/>
  <c r="P13" i="7"/>
  <c r="P10" i="7"/>
  <c r="N26" i="7" l="1"/>
  <c r="N10" i="7"/>
  <c r="N12" i="7"/>
  <c r="N29" i="7"/>
  <c r="N22" i="7"/>
  <c r="N23" i="7"/>
  <c r="N24" i="7"/>
  <c r="N11" i="7"/>
  <c r="N15" i="7"/>
  <c r="N19" i="7"/>
  <c r="N17" i="7"/>
  <c r="N16" i="7"/>
  <c r="N27" i="7"/>
  <c r="N28" i="7"/>
  <c r="N20" i="7"/>
  <c r="N25" i="7"/>
  <c r="N13" i="7"/>
  <c r="N14" i="7"/>
  <c r="N18" i="7"/>
</calcChain>
</file>

<file path=xl/sharedStrings.xml><?xml version="1.0" encoding="utf-8"?>
<sst xmlns="http://schemas.openxmlformats.org/spreadsheetml/2006/main" count="483" uniqueCount="185">
  <si>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</si>
  <si>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</si>
  <si>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</si>
  <si>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</si>
  <si>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</si>
  <si>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</si>
  <si>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</si>
  <si>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</si>
  <si>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</si>
  <si>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</si>
  <si>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</si>
  <si>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</si>
  <si>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</si>
  <si>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</si>
  <si>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</si>
  <si>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</si>
  <si>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</si>
  <si>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</si>
  <si>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</si>
  <si>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</si>
  <si>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</si>
  <si>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</si>
  <si>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</si>
  <si>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</si>
  <si>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</si>
  <si>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</si>
  <si>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</si>
  <si>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</si>
  <si>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</si>
  <si>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</si>
  <si>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</si>
  <si>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</si>
  <si>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</si>
  <si>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</si>
  <si>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</si>
  <si>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</si>
  <si>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2023</t>
  </si>
  <si>
    <t>Electorate 2029</t>
  </si>
  <si>
    <t>Name of ward</t>
  </si>
  <si>
    <t>Number of cllrs per ward</t>
  </si>
  <si>
    <t>Variance 2029</t>
  </si>
  <si>
    <t>A</t>
  </si>
  <si>
    <t>Aveley &amp; Uplands Ward (North)</t>
  </si>
  <si>
    <t>Aveley &amp; Uplands</t>
  </si>
  <si>
    <t>B</t>
  </si>
  <si>
    <t>Aveley &amp; Uplands Ward (West)</t>
  </si>
  <si>
    <t>Belhus</t>
  </si>
  <si>
    <t>C</t>
  </si>
  <si>
    <t>Aveley &amp; Uplands Ward (East)</t>
  </si>
  <si>
    <t>Chadwell St. Mary</t>
  </si>
  <si>
    <t>D</t>
  </si>
  <si>
    <t>Aveley &amp; Uplands Ward (Uplands)</t>
  </si>
  <si>
    <t>Chafford &amp; North Stifford</t>
  </si>
  <si>
    <t>E1</t>
  </si>
  <si>
    <t>Belhus Ward (All Saints)</t>
  </si>
  <si>
    <t>Corringham &amp; Fobbing</t>
  </si>
  <si>
    <t>E2</t>
  </si>
  <si>
    <t>Belhus Ward (Somers Heath)</t>
  </si>
  <si>
    <t>East Tilbury</t>
  </si>
  <si>
    <t>F</t>
  </si>
  <si>
    <t>Belhus Ward (Culverhouse)</t>
  </si>
  <si>
    <t>Grays Riverside</t>
  </si>
  <si>
    <t>G</t>
  </si>
  <si>
    <t>Belhus Ward (Mardyke)</t>
  </si>
  <si>
    <t>Grays Thurrock</t>
  </si>
  <si>
    <t>H</t>
  </si>
  <si>
    <t>Chadwell St. Mary Ward (North West)</t>
  </si>
  <si>
    <t>Little Thurrock Blackshots</t>
  </si>
  <si>
    <t>I</t>
  </si>
  <si>
    <t>Chadwell St. Mary Ward (North East)</t>
  </si>
  <si>
    <t>Little Thurrock Rectory</t>
  </si>
  <si>
    <t>J</t>
  </si>
  <si>
    <t>Chadwell St Mary Ward (West)</t>
  </si>
  <si>
    <t>Ockendon</t>
  </si>
  <si>
    <t>K</t>
  </si>
  <si>
    <t>Chadwell St Mary Ward (East)</t>
  </si>
  <si>
    <t>Orsett</t>
  </si>
  <si>
    <t>L</t>
  </si>
  <si>
    <t>Chafford &amp; North Stifford Ward (North Stifford)</t>
  </si>
  <si>
    <t>South Chafford</t>
  </si>
  <si>
    <t>M</t>
  </si>
  <si>
    <t>Chafford &amp; North Stifford Ward (Drake)</t>
  </si>
  <si>
    <t>Stanford East &amp; Corringham Town</t>
  </si>
  <si>
    <t>N</t>
  </si>
  <si>
    <t>Chafford &amp; North Stifford Ward (Tudor)</t>
  </si>
  <si>
    <t>Stanford-Le-Hope West</t>
  </si>
  <si>
    <t>O</t>
  </si>
  <si>
    <t>Corringham &amp; Fobbing Ward (West)</t>
  </si>
  <si>
    <t>Stifford Clays</t>
  </si>
  <si>
    <t>P</t>
  </si>
  <si>
    <t>Corringham &amp; Fobbing Ward (Central)</t>
  </si>
  <si>
    <t>The Homesteads</t>
  </si>
  <si>
    <t>Q</t>
  </si>
  <si>
    <t>Corringham &amp; Fobbing Ward (Fobbing)</t>
  </si>
  <si>
    <t>Tilbury Riverside &amp; Thurrock Park</t>
  </si>
  <si>
    <t>R</t>
  </si>
  <si>
    <t>East Tilbury Ward (Coalhouse)</t>
  </si>
  <si>
    <t>Tilbury St. Chads</t>
  </si>
  <si>
    <t>S</t>
  </si>
  <si>
    <t>East Tilbury Ward (Linford)</t>
  </si>
  <si>
    <t>West Thurrock &amp; South Stifford</t>
  </si>
  <si>
    <t>T</t>
  </si>
  <si>
    <t>East Tilbury Ward (West Tilbury)</t>
  </si>
  <si>
    <t>U</t>
  </si>
  <si>
    <t>Grays Riverside Ward (North West)</t>
  </si>
  <si>
    <t>V</t>
  </si>
  <si>
    <t>Grays Riverside Ward (North East)</t>
  </si>
  <si>
    <t>W</t>
  </si>
  <si>
    <t>Grays Riverside Ward (South)</t>
  </si>
  <si>
    <t>X</t>
  </si>
  <si>
    <t>Grays Thurrock Ward (North)</t>
  </si>
  <si>
    <t>Y</t>
  </si>
  <si>
    <t>Grays Thurrock Ward (West)</t>
  </si>
  <si>
    <t>Z</t>
  </si>
  <si>
    <t>Grays Thurrock Ward (East)</t>
  </si>
  <si>
    <t>AA</t>
  </si>
  <si>
    <t>Little Thurrock Blackshots Ward (North)</t>
  </si>
  <si>
    <t>AB</t>
  </si>
  <si>
    <t>Little Thurrock Blackshots Ward (Torrells)</t>
  </si>
  <si>
    <t>AC</t>
  </si>
  <si>
    <t>Little Thurrock Rectory Ward (Central)</t>
  </si>
  <si>
    <t>AD</t>
  </si>
  <si>
    <t>Little Thurrock Rectory Ward (South)</t>
  </si>
  <si>
    <t>AE</t>
  </si>
  <si>
    <t>Ockendon Ward (Barretts)</t>
  </si>
  <si>
    <t>AF</t>
  </si>
  <si>
    <t>Ockendon Ward (Bonnygate)</t>
  </si>
  <si>
    <t>AG1</t>
  </si>
  <si>
    <t>Ockendon Ward (Benyon)</t>
  </si>
  <si>
    <t>AG2</t>
  </si>
  <si>
    <t>Ockendon Ward (Brandon Groves)</t>
  </si>
  <si>
    <t>AH</t>
  </si>
  <si>
    <t>Orsett Ward (Bulphan)</t>
  </si>
  <si>
    <t>AI</t>
  </si>
  <si>
    <t>Orsett Ward (Horndon)</t>
  </si>
  <si>
    <t>AJ</t>
  </si>
  <si>
    <t>Orsett Ward (Central)</t>
  </si>
  <si>
    <t>AK</t>
  </si>
  <si>
    <t>Orsett Ward (Southfields)</t>
  </si>
  <si>
    <t>AL</t>
  </si>
  <si>
    <t>South Chafford Ward (North)</t>
  </si>
  <si>
    <t>AM</t>
  </si>
  <si>
    <t>South Chafford Ward (South)</t>
  </si>
  <si>
    <t>AN</t>
  </si>
  <si>
    <t>Stanford East &amp; Corringham Town (Abbotts Hall)</t>
  </si>
  <si>
    <t>AO</t>
  </si>
  <si>
    <t>Stanford East &amp; Corringham Town (Giffards)</t>
  </si>
  <si>
    <t>AP</t>
  </si>
  <si>
    <t>Stanford East &amp; Corringham Town (Springhouse)</t>
  </si>
  <si>
    <t>AQ</t>
  </si>
  <si>
    <t>Stanford-Le-Hope West Ward (St Cleres)</t>
  </si>
  <si>
    <t>AR</t>
  </si>
  <si>
    <t>Stanford-Le-Hope West Ward (St Margarets)</t>
  </si>
  <si>
    <t>AS</t>
  </si>
  <si>
    <t>Stanford-Le-Hope West Ward (Billet)</t>
  </si>
  <si>
    <t>AT</t>
  </si>
  <si>
    <t>Stifford Clays Ward (North)</t>
  </si>
  <si>
    <t>AU</t>
  </si>
  <si>
    <t>Stifford Clays Ward (Avenues)</t>
  </si>
  <si>
    <t>AV</t>
  </si>
  <si>
    <t>The Homesteads (Branksome)</t>
  </si>
  <si>
    <t>AW</t>
  </si>
  <si>
    <t>The Homesteads (Balstonia)</t>
  </si>
  <si>
    <t>AX</t>
  </si>
  <si>
    <t>The Homesteads (Morley Hill)</t>
  </si>
  <si>
    <t>AY</t>
  </si>
  <si>
    <t>The Homesteads (Queen Elizabeth)</t>
  </si>
  <si>
    <t>AZ</t>
  </si>
  <si>
    <t>Tilbury Riverside &amp; Thurrock Park (Thurrock Park)</t>
  </si>
  <si>
    <t>BA</t>
  </si>
  <si>
    <t>Tilbury Riverside &amp; Thurrock Park (East)</t>
  </si>
  <si>
    <t>BB</t>
  </si>
  <si>
    <t>Tilbury Riverside &amp; Thurrock Park (Fort)</t>
  </si>
  <si>
    <t>BC</t>
  </si>
  <si>
    <t>Tilbury St Chads Ward (West)</t>
  </si>
  <si>
    <t>BD</t>
  </si>
  <si>
    <t>Tilbury St Chads Ward (East)</t>
  </si>
  <si>
    <t>BE</t>
  </si>
  <si>
    <t>West Thurrock &amp; South Stifford (Garrison)</t>
  </si>
  <si>
    <t>BF</t>
  </si>
  <si>
    <t>West Thurrock &amp; South Stifford (Purfleet Village)</t>
  </si>
  <si>
    <t>BG</t>
  </si>
  <si>
    <t>West Thurrock &amp; South Stifford (Central)</t>
  </si>
  <si>
    <t>BH</t>
  </si>
  <si>
    <t>West Thurrock &amp; South Stifford (South Stifford)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</si>
</sst>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2"/>
      <name val="Arial"/>
    </font>
    <font>
      <sz val="11"/>
      <color theme="1"/>
      <name val="Calibri"/>
      <family val="2"/>
      <scheme val="minor"/>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7">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indexed="64"/>
      </right>
      <top style="thin">
        <color indexed="64"/>
      </top>
      <bottom/>
      <diagonal/>
    </border>
  </borders>
  <cellStyleXfs count="58">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1" applyNumberFormat="0" applyAlignment="0" applyProtection="0"/>
    <xf numFmtId="0" fontId="20" fillId="30" borderId="12" applyNumberFormat="0" applyAlignment="0" applyProtection="0"/>
    <xf numFmtId="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21" fillId="0" borderId="0" applyNumberFormat="0" applyFill="0" applyBorder="0" applyAlignment="0" applyProtection="0"/>
    <xf numFmtId="2" fontId="4" fillId="0" borderId="0" applyFont="0" applyFill="0" applyBorder="0" applyAlignment="0" applyProtection="0"/>
    <xf numFmtId="0" fontId="22" fillId="31" borderId="0" applyNumberFormat="0" applyBorder="0" applyAlignment="0" applyProtection="0"/>
    <xf numFmtId="0" fontId="2" fillId="0" borderId="0" applyNumberFormat="0" applyFont="0" applyFill="0" applyAlignment="0" applyProtection="0"/>
    <xf numFmtId="0" fontId="23" fillId="0" borderId="13"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24" fillId="0" borderId="14" applyNumberFormat="0" applyFill="0" applyAlignment="0" applyProtection="0"/>
    <xf numFmtId="0" fontId="3" fillId="0" borderId="0" applyNumberFormat="0" applyFon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10" fillId="0" borderId="0" applyNumberFormat="0" applyFill="0" applyBorder="0" applyAlignment="0" applyProtection="0">
      <alignment vertical="top"/>
      <protection locked="0"/>
    </xf>
    <xf numFmtId="0" fontId="26" fillId="32" borderId="11" applyNumberFormat="0" applyAlignment="0" applyProtection="0"/>
    <xf numFmtId="0" fontId="27" fillId="0" borderId="16"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17" applyNumberFormat="0" applyFont="0" applyAlignment="0" applyProtection="0"/>
    <xf numFmtId="0" fontId="29" fillId="29" borderId="18" applyNumberFormat="0" applyAlignment="0" applyProtection="0"/>
    <xf numFmtId="0" fontId="30" fillId="0" borderId="0" applyNumberFormat="0" applyFill="0" applyBorder="0" applyAlignment="0" applyProtection="0"/>
    <xf numFmtId="0" fontId="4" fillId="0" borderId="1" applyNumberFormat="0" applyFont="0" applyBorder="0" applyAlignment="0" applyProtection="0"/>
    <xf numFmtId="0" fontId="31" fillId="0" borderId="19" applyNumberFormat="0" applyFill="0" applyAlignment="0" applyProtection="0"/>
    <xf numFmtId="0" fontId="4" fillId="0" borderId="1" applyNumberFormat="0" applyFont="0" applyBorder="0" applyAlignment="0" applyProtection="0"/>
    <xf numFmtId="0" fontId="32" fillId="0" borderId="0" applyNumberFormat="0" applyFill="0" applyBorder="0" applyAlignment="0" applyProtection="0"/>
    <xf numFmtId="0" fontId="4" fillId="0" borderId="0">
      <alignment vertical="top"/>
    </xf>
    <xf numFmtId="0" fontId="1" fillId="0" borderId="0"/>
  </cellStyleXfs>
  <cellXfs count="117">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5"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7" xfId="0" applyFont="1" applyFill="1" applyBorder="1" applyAlignment="1">
      <alignment horizontal="right" vertical="center"/>
    </xf>
    <xf numFmtId="0" fontId="0" fillId="3" borderId="10" xfId="0" applyFill="1" applyBorder="1" applyAlignment="1">
      <alignmen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4" fillId="2" borderId="0" xfId="0" applyFont="1" applyFill="1" applyAlignment="1" applyProtection="1">
      <alignment vertical="center"/>
      <protection locked="0"/>
    </xf>
    <xf numFmtId="0" fontId="33" fillId="0" borderId="0" xfId="47" applyFont="1" applyAlignment="1">
      <alignment horizontal="center" vertical="center"/>
    </xf>
    <xf numFmtId="1" fontId="0" fillId="3" borderId="0" xfId="0" applyNumberFormat="1" applyFill="1" applyAlignment="1">
      <alignment vertical="center"/>
    </xf>
    <xf numFmtId="0" fontId="4" fillId="3" borderId="0" xfId="0" applyFont="1" applyFill="1" applyAlignment="1">
      <alignment horizontal="left" vertical="center"/>
    </xf>
    <xf numFmtId="0" fontId="4" fillId="0" borderId="0" xfId="0" applyFont="1" applyAlignment="1">
      <alignment horizontal="left" vertical="top" wrapText="1"/>
    </xf>
    <xf numFmtId="0" fontId="3" fillId="3" borderId="2" xfId="0" applyFont="1" applyFill="1" applyBorder="1" applyAlignment="1">
      <alignment horizontal="center" vertical="center" wrapText="1"/>
    </xf>
    <xf numFmtId="0" fontId="3" fillId="2" borderId="0" xfId="0" applyFont="1" applyFill="1" applyAlignment="1"/>
    <xf numFmtId="0" fontId="4" fillId="3" borderId="0" xfId="0" applyFont="1" applyFill="1" applyAlignment="1">
      <alignment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vertical="center" wrapText="1"/>
    </xf>
    <xf numFmtId="0" fontId="3" fillId="3" borderId="2" xfId="0" applyFont="1" applyFill="1" applyBorder="1" applyAlignment="1">
      <alignment horizontal="left" vertical="center" wrapText="1"/>
    </xf>
    <xf numFmtId="0" fontId="3" fillId="3" borderId="9"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vertical="center" wrapText="1"/>
    </xf>
    <xf numFmtId="0" fontId="3" fillId="0" borderId="0" xfId="0" applyFont="1" applyAlignment="1" applyProtection="1">
      <alignment horizontal="center" vertical="center" wrapText="1"/>
      <protection locked="0"/>
    </xf>
    <xf numFmtId="0" fontId="3" fillId="3" borderId="4" xfId="0" applyFont="1" applyFill="1" applyBorder="1" applyAlignment="1">
      <alignment vertical="center" wrapText="1"/>
    </xf>
    <xf numFmtId="1" fontId="3" fillId="3" borderId="0" xfId="0" applyNumberFormat="1" applyFont="1" applyFill="1" applyAlignment="1">
      <alignmen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13" fillId="3" borderId="8" xfId="0" applyFont="1" applyFill="1" applyBorder="1" applyAlignment="1">
      <alignment horizontal="center" vertical="center" wrapText="1"/>
    </xf>
    <xf numFmtId="1" fontId="4" fillId="0" borderId="0" xfId="0" applyNumberFormat="1" applyFont="1" applyAlignment="1" applyProtection="1">
      <alignment horizontal="center" vertical="center"/>
      <protection locked="0"/>
    </xf>
    <xf numFmtId="0" fontId="0" fillId="35" borderId="20" xfId="0" applyFill="1" applyBorder="1" applyAlignment="1">
      <alignment horizontal="center"/>
    </xf>
    <xf numFmtId="1" fontId="0" fillId="35" borderId="20" xfId="0" applyNumberFormat="1" applyFill="1" applyBorder="1" applyAlignment="1">
      <alignment horizontal="center"/>
    </xf>
    <xf numFmtId="0" fontId="0" fillId="36" borderId="20" xfId="0" applyFill="1" applyBorder="1" applyAlignment="1">
      <alignment horizontal="center"/>
    </xf>
    <xf numFmtId="0" fontId="0" fillId="36" borderId="20" xfId="0"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0" fillId="35" borderId="22" xfId="0" applyFill="1" applyBorder="1" applyAlignment="1">
      <alignment horizontal="center"/>
    </xf>
    <xf numFmtId="9" fontId="0" fillId="0" borderId="23" xfId="0" applyNumberFormat="1" applyBorder="1" applyAlignment="1">
      <alignment horizontal="center" vertical="center"/>
    </xf>
    <xf numFmtId="9" fontId="0" fillId="0" borderId="5" xfId="0" applyNumberFormat="1" applyBorder="1" applyAlignment="1">
      <alignment horizontal="center" vertical="center"/>
    </xf>
    <xf numFmtId="0" fontId="7" fillId="3" borderId="0" xfId="56" applyFont="1" applyFill="1" applyAlignment="1">
      <alignment vertical="center"/>
    </xf>
    <xf numFmtId="0" fontId="7" fillId="3" borderId="0" xfId="56" applyFont="1" applyFill="1" applyAlignment="1">
      <alignment horizontal="left" vertical="center"/>
    </xf>
    <xf numFmtId="0" fontId="7" fillId="3" borderId="0" xfId="56" applyFont="1" applyFill="1" applyAlignment="1">
      <alignment horizontal="center" vertical="center"/>
    </xf>
    <xf numFmtId="0" fontId="11" fillId="3" borderId="0" xfId="56" applyFont="1" applyFill="1" applyAlignment="1">
      <alignment vertical="center"/>
    </xf>
    <xf numFmtId="0" fontId="4" fillId="3" borderId="0" xfId="56" applyFill="1" applyAlignment="1">
      <alignment vertical="center"/>
    </xf>
    <xf numFmtId="0" fontId="4" fillId="3" borderId="0" xfId="56" applyFill="1" applyAlignment="1">
      <alignment horizontal="left" vertical="center"/>
    </xf>
    <xf numFmtId="0" fontId="14" fillId="3" borderId="0" xfId="56" applyFont="1" applyFill="1" applyAlignment="1">
      <alignment horizontal="right" vertical="center"/>
    </xf>
    <xf numFmtId="0" fontId="3" fillId="3" borderId="0" xfId="56" applyFont="1" applyFill="1" applyAlignment="1">
      <alignment horizontal="center" vertical="center"/>
    </xf>
    <xf numFmtId="0" fontId="14" fillId="3" borderId="7" xfId="56" applyFont="1" applyFill="1" applyBorder="1" applyAlignment="1">
      <alignment horizontal="right" vertical="center"/>
    </xf>
    <xf numFmtId="0" fontId="3" fillId="3" borderId="6" xfId="56" applyFont="1" applyFill="1" applyBorder="1" applyAlignment="1">
      <alignment horizontal="center" vertical="center"/>
    </xf>
    <xf numFmtId="0" fontId="4" fillId="3" borderId="0" xfId="56" applyFill="1" applyAlignment="1">
      <alignment horizontal="center" vertical="center"/>
    </xf>
    <xf numFmtId="0" fontId="13" fillId="3" borderId="5" xfId="56" applyFont="1" applyFill="1" applyBorder="1" applyAlignment="1">
      <alignment horizontal="right" vertical="center"/>
    </xf>
    <xf numFmtId="3" fontId="9" fillId="3" borderId="0" xfId="56" applyNumberFormat="1" applyFont="1" applyFill="1" applyAlignment="1">
      <alignment horizontal="center" vertical="center"/>
    </xf>
    <xf numFmtId="0" fontId="13" fillId="3" borderId="0" xfId="56" applyFont="1" applyFill="1" applyAlignment="1">
      <alignment horizontal="right" vertical="center"/>
    </xf>
    <xf numFmtId="0" fontId="8" fillId="3" borderId="0" xfId="56" applyFont="1" applyFill="1" applyAlignment="1">
      <alignment vertical="center"/>
    </xf>
    <xf numFmtId="0" fontId="3" fillId="3" borderId="0" xfId="56" applyFont="1" applyFill="1" applyAlignment="1">
      <alignment vertical="center" wrapText="1"/>
    </xf>
    <xf numFmtId="0" fontId="3" fillId="3" borderId="2" xfId="56" applyFont="1" applyFill="1" applyBorder="1" applyAlignment="1">
      <alignment horizontal="center" vertical="center" wrapText="1"/>
    </xf>
    <xf numFmtId="0" fontId="3" fillId="3" borderId="2" xfId="56" applyFont="1" applyFill="1" applyBorder="1" applyAlignment="1">
      <alignment horizontal="left" vertical="center" wrapText="1"/>
    </xf>
    <xf numFmtId="0" fontId="3" fillId="3" borderId="9" xfId="56" applyFont="1" applyFill="1" applyBorder="1" applyAlignment="1">
      <alignment vertical="center" wrapText="1"/>
    </xf>
    <xf numFmtId="0" fontId="3" fillId="3" borderId="3" xfId="56" applyFont="1" applyFill="1" applyBorder="1" applyAlignment="1">
      <alignment horizontal="center" vertical="center" wrapText="1"/>
    </xf>
    <xf numFmtId="0" fontId="3" fillId="3" borderId="3" xfId="56" applyFont="1" applyFill="1" applyBorder="1" applyAlignment="1">
      <alignment vertical="center" wrapText="1"/>
    </xf>
    <xf numFmtId="0" fontId="3" fillId="3" borderId="5" xfId="56" applyFont="1" applyFill="1" applyBorder="1" applyAlignment="1">
      <alignment vertical="center" wrapText="1"/>
    </xf>
    <xf numFmtId="0" fontId="3" fillId="3" borderId="10" xfId="56" applyFont="1" applyFill="1" applyBorder="1" applyAlignment="1">
      <alignment vertical="center" wrapText="1"/>
    </xf>
    <xf numFmtId="0" fontId="4" fillId="0" borderId="0" xfId="56" applyAlignment="1" applyProtection="1">
      <alignment horizontal="left" vertical="center"/>
      <protection locked="0"/>
    </xf>
    <xf numFmtId="0" fontId="3" fillId="0" borderId="0" xfId="56" applyFont="1" applyAlignment="1" applyProtection="1">
      <alignment horizontal="center" vertical="center" wrapText="1"/>
      <protection locked="0"/>
    </xf>
    <xf numFmtId="3" fontId="4" fillId="0" borderId="0" xfId="56" applyNumberFormat="1" applyAlignment="1">
      <alignment horizontal="center" vertical="center"/>
    </xf>
    <xf numFmtId="9" fontId="4" fillId="0" borderId="0" xfId="56" applyNumberFormat="1" applyAlignment="1">
      <alignment horizontal="center" vertical="center"/>
    </xf>
    <xf numFmtId="0" fontId="3" fillId="3" borderId="4" xfId="56" applyFont="1" applyFill="1" applyBorder="1" applyAlignment="1">
      <alignment vertical="center" wrapText="1"/>
    </xf>
    <xf numFmtId="1" fontId="3" fillId="3" borderId="0" xfId="56" applyNumberFormat="1" applyFont="1" applyFill="1" applyAlignment="1">
      <alignment vertical="center" wrapText="1"/>
    </xf>
    <xf numFmtId="0" fontId="3" fillId="3" borderId="8" xfId="56" applyFont="1" applyFill="1" applyBorder="1" applyAlignment="1">
      <alignment horizontal="center" vertical="center" wrapText="1"/>
    </xf>
    <xf numFmtId="0" fontId="3" fillId="3" borderId="8" xfId="56" applyFont="1" applyFill="1" applyBorder="1" applyAlignment="1">
      <alignment horizontal="left" vertical="center" wrapText="1"/>
    </xf>
    <xf numFmtId="0" fontId="13" fillId="3" borderId="8" xfId="56" applyFont="1" applyFill="1" applyBorder="1" applyAlignment="1">
      <alignment horizontal="center" vertical="center" wrapText="1"/>
    </xf>
    <xf numFmtId="0" fontId="4" fillId="3" borderId="5" xfId="56" applyFill="1" applyBorder="1" applyAlignment="1">
      <alignment vertical="center"/>
    </xf>
    <xf numFmtId="0" fontId="4" fillId="0" borderId="0" xfId="56" applyAlignment="1" applyProtection="1">
      <alignment horizontal="center" vertical="center"/>
      <protection locked="0"/>
    </xf>
    <xf numFmtId="0" fontId="33" fillId="0" borderId="0" xfId="57" applyFont="1" applyAlignment="1">
      <alignment horizontal="center" vertical="center"/>
    </xf>
    <xf numFmtId="0" fontId="4" fillId="35" borderId="20" xfId="56" applyFill="1" applyBorder="1" applyAlignment="1">
      <alignment horizontal="center"/>
    </xf>
    <xf numFmtId="0" fontId="4" fillId="3" borderId="10" xfId="56" applyFill="1" applyBorder="1" applyAlignment="1">
      <alignment vertical="center"/>
    </xf>
    <xf numFmtId="0" fontId="4" fillId="3" borderId="4" xfId="56" applyFill="1" applyBorder="1" applyAlignment="1">
      <alignment vertical="center"/>
    </xf>
    <xf numFmtId="1" fontId="4" fillId="3" borderId="0" xfId="56" applyNumberFormat="1" applyFill="1" applyAlignment="1">
      <alignment vertical="center"/>
    </xf>
    <xf numFmtId="1" fontId="4" fillId="35" borderId="20" xfId="56" applyNumberFormat="1" applyFill="1" applyBorder="1" applyAlignment="1">
      <alignment horizontal="center"/>
    </xf>
    <xf numFmtId="0" fontId="4" fillId="0" borderId="0" xfId="56" applyAlignment="1" applyProtection="1">
      <alignment vertical="center"/>
      <protection locked="0"/>
    </xf>
    <xf numFmtId="0" fontId="4" fillId="35" borderId="20" xfId="56" applyFill="1" applyBorder="1" applyAlignment="1">
      <alignment horizontal="center" vertical="center"/>
    </xf>
    <xf numFmtId="1" fontId="4" fillId="0" borderId="0" xfId="56" applyNumberFormat="1" applyAlignment="1" applyProtection="1">
      <alignment horizontal="center" vertical="center"/>
      <protection locked="0"/>
    </xf>
    <xf numFmtId="9" fontId="4" fillId="0" borderId="23" xfId="56" applyNumberFormat="1" applyBorder="1" applyAlignment="1">
      <alignment horizontal="center" vertical="center"/>
    </xf>
    <xf numFmtId="9" fontId="4" fillId="0" borderId="5" xfId="56" applyNumberFormat="1" applyBorder="1" applyAlignment="1">
      <alignment horizontal="center" vertical="center"/>
    </xf>
    <xf numFmtId="0" fontId="4" fillId="0" borderId="21" xfId="56" applyBorder="1" applyAlignment="1" applyProtection="1">
      <alignment horizontal="center" vertical="center"/>
      <protection locked="0"/>
    </xf>
    <xf numFmtId="0" fontId="4" fillId="0" borderId="4" xfId="56" applyBorder="1" applyAlignment="1" applyProtection="1">
      <alignment horizontal="center" vertical="center"/>
      <protection locked="0"/>
    </xf>
    <xf numFmtId="0" fontId="4" fillId="35" borderId="22" xfId="56" applyFill="1" applyBorder="1" applyAlignment="1">
      <alignment horizontal="center"/>
    </xf>
    <xf numFmtId="0" fontId="3" fillId="3" borderId="0" xfId="56" applyFont="1" applyFill="1" applyAlignment="1">
      <alignment horizontal="left" vertical="center" wrapText="1"/>
    </xf>
    <xf numFmtId="0" fontId="3" fillId="3" borderId="0" xfId="0" applyFont="1" applyFill="1" applyAlignment="1">
      <alignment horizontal="left"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57" xr:uid="{C4277477-48DD-4341-8EBB-BC2F4818DD39}"/>
    <cellStyle name="Normal 3" xfId="48" xr:uid="{00000000-0005-0000-0000-000030000000}"/>
    <cellStyle name="Normal 4" xfId="56" xr:uid="{E93D7ABC-1788-4EF2-B7AC-2FC18BCDD10E}"/>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8">
    <dxf>
      <fill>
        <patternFill>
          <bgColor indexed="13"/>
        </patternFill>
      </fill>
    </dxf>
    <dxf>
      <fill>
        <patternFill>
          <bgColor indexed="10"/>
        </patternFill>
      </fill>
    </dxf>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20"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39" t="s">
        <v>0</v>
      </c>
    </row>
    <row r="3" spans="2:3">
      <c r="B3" s="17" t="s">
        <v>1</v>
      </c>
      <c r="C3" s="19"/>
    </row>
    <row r="4" spans="2:3">
      <c r="B4" s="17" t="s">
        <v>2</v>
      </c>
      <c r="C4" s="32"/>
    </row>
    <row r="5" spans="2:3">
      <c r="B5" s="17" t="s">
        <v>3</v>
      </c>
      <c r="C5" s="19"/>
    </row>
    <row r="6" spans="2:3" ht="18" customHeight="1">
      <c r="B6" s="17" t="s">
        <v>4</v>
      </c>
      <c r="C6" s="37" t="s">
        <v>5</v>
      </c>
    </row>
    <row r="9" spans="2:3" ht="15.75">
      <c r="B9" s="39" t="s">
        <v>6</v>
      </c>
    </row>
    <row r="10" spans="2:3">
      <c r="B10" s="17" t="s">
        <v>1</v>
      </c>
      <c r="C10" s="33"/>
    </row>
    <row r="11" spans="2:3">
      <c r="B11" s="17" t="s">
        <v>2</v>
      </c>
      <c r="C11" s="32"/>
    </row>
    <row r="12" spans="2:3">
      <c r="B12" s="17" t="s">
        <v>3</v>
      </c>
      <c r="C12" s="19"/>
    </row>
    <row r="13" spans="2:3">
      <c r="B13" s="17" t="s">
        <v>4</v>
      </c>
      <c r="C13" s="19"/>
    </row>
    <row r="14" spans="2:3">
      <c r="B14" s="17"/>
      <c r="C14" s="19"/>
    </row>
    <row r="15" spans="2:3" ht="15.75">
      <c r="B15" s="39" t="s">
        <v>7</v>
      </c>
    </row>
    <row r="17" spans="2:3" ht="45">
      <c r="B17" s="16" t="s">
        <v>8</v>
      </c>
      <c r="C17" s="18" t="s">
        <v>9</v>
      </c>
    </row>
    <row r="18" spans="2:3" ht="60">
      <c r="B18" s="16" t="s">
        <v>10</v>
      </c>
      <c r="C18" s="18" t="s">
        <v>11</v>
      </c>
    </row>
    <row r="19" spans="2:3" ht="60">
      <c r="B19" s="16" t="s">
        <v>12</v>
      </c>
      <c r="C19" s="18" t="s">
        <v>13</v>
      </c>
    </row>
    <row r="20" spans="2:3" ht="48" customHeight="1">
      <c r="B20" s="16" t="s">
        <v>14</v>
      </c>
      <c r="C20" s="18" t="s">
        <v>15</v>
      </c>
    </row>
    <row r="21" spans="2:3" ht="30">
      <c r="B21" s="16" t="s">
        <v>16</v>
      </c>
      <c r="C21" s="18" t="s">
        <v>17</v>
      </c>
    </row>
    <row r="22" spans="2:3" ht="103.5" customHeight="1">
      <c r="B22" s="16" t="s">
        <v>18</v>
      </c>
      <c r="C22" s="18" t="s">
        <v>19</v>
      </c>
    </row>
    <row r="23" spans="2:3" ht="15.75">
      <c r="B23" s="39" t="s">
        <v>20</v>
      </c>
    </row>
    <row r="24" spans="2:3">
      <c r="B24" s="16"/>
      <c r="C24" s="18"/>
    </row>
    <row r="25" spans="2:3" ht="58.5" customHeight="1">
      <c r="B25" s="16" t="s">
        <v>8</v>
      </c>
      <c r="C25" s="31" t="s">
        <v>21</v>
      </c>
    </row>
    <row r="26" spans="2:3" ht="60" customHeight="1">
      <c r="B26" s="16" t="s">
        <v>10</v>
      </c>
      <c r="C26" s="31" t="s">
        <v>22</v>
      </c>
    </row>
    <row r="27" spans="2:3" ht="60">
      <c r="B27" s="16" t="s">
        <v>12</v>
      </c>
      <c r="C27" s="31" t="s">
        <v>23</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6"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73F6-5FBA-44FB-B7D9-328DDE32C8EE}">
  <sheetPr>
    <pageSetUpPr fitToPage="1"/>
  </sheetPr>
  <dimension ref="A2:T91"/>
  <sheetViews>
    <sheetView tabSelected="1" zoomScale="72" workbookViewId="0">
      <selection activeCell="F30" sqref="F30"/>
    </sheetView>
  </sheetViews>
  <sheetFormatPr defaultColWidth="8.88671875" defaultRowHeight="15"/>
  <cols>
    <col min="1" max="1" width="2.77734375" style="71" customWidth="1"/>
    <col min="2" max="2" width="9.88671875" style="77" customWidth="1"/>
    <col min="3" max="3" width="45.33203125" style="72" bestFit="1" customWidth="1"/>
    <col min="4" max="6" width="23" style="72" customWidth="1"/>
    <col min="7" max="7" width="31.5546875" style="72" customWidth="1"/>
    <col min="8" max="8" width="12.21875" style="77" customWidth="1"/>
    <col min="9" max="9" width="12.21875" style="81" customWidth="1"/>
    <col min="10" max="10" width="2.77734375" style="71" customWidth="1"/>
    <col min="11" max="11" width="32.21875" style="71" customWidth="1"/>
    <col min="12" max="16" width="12.88671875" style="77" customWidth="1"/>
    <col min="17" max="16384" width="8.88671875" style="71"/>
  </cols>
  <sheetData>
    <row r="2" spans="1:20" s="67" customFormat="1" ht="18.75">
      <c r="B2" s="68" t="s">
        <v>24</v>
      </c>
      <c r="C2" s="68"/>
      <c r="D2" s="68"/>
      <c r="E2" s="68"/>
      <c r="F2" s="68"/>
      <c r="G2" s="68"/>
      <c r="H2" s="69"/>
      <c r="I2" s="70"/>
      <c r="L2" s="69"/>
      <c r="M2" s="69"/>
      <c r="N2" s="69"/>
      <c r="O2" s="69"/>
      <c r="P2" s="69"/>
    </row>
    <row r="3" spans="1:20" ht="15.75">
      <c r="B3" s="72"/>
      <c r="G3" s="73"/>
      <c r="H3" s="74"/>
      <c r="I3" s="74"/>
      <c r="K3" s="75" t="s">
        <v>25</v>
      </c>
      <c r="L3" s="76">
        <v>2023</v>
      </c>
      <c r="M3" s="76">
        <v>2029</v>
      </c>
    </row>
    <row r="4" spans="1:20" ht="15" customHeight="1">
      <c r="B4" s="115" t="s">
        <v>26</v>
      </c>
      <c r="C4" s="115"/>
      <c r="D4" s="115"/>
      <c r="E4" s="115"/>
      <c r="F4" s="115"/>
      <c r="G4" s="71"/>
      <c r="H4" s="71"/>
      <c r="I4" s="71"/>
      <c r="K4" s="78" t="s">
        <v>27</v>
      </c>
      <c r="L4" s="79">
        <f>SUM(L10:L87)</f>
        <v>49</v>
      </c>
      <c r="M4" s="79">
        <f>SUM(L10:L87)</f>
        <v>49</v>
      </c>
    </row>
    <row r="5" spans="1:20" ht="15" customHeight="1">
      <c r="B5" s="115"/>
      <c r="C5" s="115"/>
      <c r="D5" s="115"/>
      <c r="E5" s="115"/>
      <c r="F5" s="115"/>
      <c r="G5" s="80"/>
      <c r="H5" s="79"/>
      <c r="I5" s="79"/>
      <c r="K5" s="78" t="s">
        <v>28</v>
      </c>
      <c r="L5" s="79">
        <f>SUM(H10:H81)</f>
        <v>122803</v>
      </c>
      <c r="M5" s="79">
        <f>SUM(I10:I81)</f>
        <v>132142</v>
      </c>
    </row>
    <row r="6" spans="1:20" ht="15.75" customHeight="1">
      <c r="B6" s="115"/>
      <c r="C6" s="115"/>
      <c r="D6" s="115"/>
      <c r="E6" s="115"/>
      <c r="F6" s="115"/>
      <c r="G6" s="71"/>
      <c r="H6" s="71"/>
      <c r="I6" s="71"/>
      <c r="K6" s="78" t="s">
        <v>29</v>
      </c>
      <c r="L6" s="79">
        <f>L5/L4</f>
        <v>2506.1836734693879</v>
      </c>
      <c r="M6" s="79">
        <f>M5/M4</f>
        <v>2696.7755102040815</v>
      </c>
    </row>
    <row r="7" spans="1:20" ht="15.75" customHeight="1" thickBot="1"/>
    <row r="8" spans="1:20" ht="32.25" customHeight="1" thickBot="1">
      <c r="B8" s="83" t="s">
        <v>30</v>
      </c>
      <c r="C8" s="84" t="s">
        <v>31</v>
      </c>
      <c r="D8" s="84" t="s">
        <v>32</v>
      </c>
      <c r="E8" s="84" t="s">
        <v>33</v>
      </c>
      <c r="F8" s="84" t="s">
        <v>34</v>
      </c>
      <c r="G8" s="84" t="s">
        <v>35</v>
      </c>
      <c r="H8" s="83" t="s">
        <v>36</v>
      </c>
      <c r="I8" s="83" t="s">
        <v>37</v>
      </c>
      <c r="J8" s="82"/>
      <c r="K8" s="85" t="s">
        <v>38</v>
      </c>
      <c r="L8" s="83" t="s">
        <v>39</v>
      </c>
      <c r="M8" s="83" t="s">
        <v>36</v>
      </c>
      <c r="N8" s="83" t="s">
        <v>40</v>
      </c>
      <c r="O8" s="83" t="s">
        <v>37</v>
      </c>
      <c r="P8" s="83" t="s">
        <v>40</v>
      </c>
    </row>
    <row r="9" spans="1:20" ht="15.75">
      <c r="B9" s="96"/>
      <c r="C9" s="97"/>
      <c r="D9" s="97"/>
      <c r="E9" s="97"/>
      <c r="F9" s="97"/>
      <c r="G9" s="97"/>
      <c r="H9" s="96"/>
      <c r="I9" s="98"/>
      <c r="J9" s="82"/>
      <c r="K9" s="87"/>
      <c r="L9" s="86"/>
      <c r="M9" s="86"/>
      <c r="N9" s="86"/>
      <c r="O9" s="86"/>
      <c r="P9" s="86"/>
    </row>
    <row r="10" spans="1:20" ht="15.75" customHeight="1">
      <c r="B10" s="112" t="s">
        <v>41</v>
      </c>
      <c r="C10" s="90" t="s">
        <v>42</v>
      </c>
      <c r="D10" s="90"/>
      <c r="E10" s="90"/>
      <c r="F10" s="90"/>
      <c r="G10" s="90" t="s">
        <v>43</v>
      </c>
      <c r="H10" s="101">
        <v>1831</v>
      </c>
      <c r="I10" s="102">
        <v>1988</v>
      </c>
      <c r="J10" s="89"/>
      <c r="K10" s="90" t="s">
        <v>43</v>
      </c>
      <c r="L10" s="91">
        <v>3</v>
      </c>
      <c r="M10" s="92">
        <f>IF(K10="",0,(SUMIF($G$10:$G$990,K10,$H$10:$H$990)))</f>
        <v>7592</v>
      </c>
      <c r="N10" s="93">
        <f>IF(K10="",-1,(-($L$6-(M10/L10))/$L$6))</f>
        <v>9.769033872679413E-3</v>
      </c>
      <c r="O10" s="92">
        <f>IF(K10="",0,(SUMIF($G$9:$G$990,K10,$I$9:$I$990)))</f>
        <v>8151</v>
      </c>
      <c r="P10" s="110">
        <f>IF(K10="",-1,(-($M$6-(O10/L10))/$M$6))</f>
        <v>7.4995081049175029E-3</v>
      </c>
    </row>
    <row r="11" spans="1:20" ht="15.75">
      <c r="B11" s="113" t="s">
        <v>44</v>
      </c>
      <c r="C11" s="90" t="s">
        <v>45</v>
      </c>
      <c r="D11" s="90"/>
      <c r="E11" s="90"/>
      <c r="F11" s="90"/>
      <c r="G11" s="90" t="s">
        <v>43</v>
      </c>
      <c r="H11" s="101">
        <v>2502</v>
      </c>
      <c r="I11" s="102">
        <v>2715</v>
      </c>
      <c r="J11" s="89"/>
      <c r="K11" s="90" t="s">
        <v>46</v>
      </c>
      <c r="L11" s="91">
        <v>3</v>
      </c>
      <c r="M11" s="92">
        <f>IF(K11="",0,(SUMIF($G$10:$G$990,K11,$H$10:$H$990)))</f>
        <v>7287</v>
      </c>
      <c r="N11" s="93">
        <f>IF(K11="",-1,(-($L$6-(M11/L11))/$L$6))</f>
        <v>-3.07972932257356E-2</v>
      </c>
      <c r="O11" s="92">
        <f>IF(K11="",0,(SUMIF($G$9:$G$990,K11,$I$9:$I$990)))</f>
        <v>7833</v>
      </c>
      <c r="P11" s="111">
        <f>IF(K11="",-1,(-($M$6-(O11/L11))/$M$6))</f>
        <v>-3.1806692800169449E-2</v>
      </c>
    </row>
    <row r="12" spans="1:20" s="82" customFormat="1" ht="15.75">
      <c r="B12" s="113" t="s">
        <v>47</v>
      </c>
      <c r="C12" s="90" t="s">
        <v>48</v>
      </c>
      <c r="D12" s="90"/>
      <c r="E12" s="90"/>
      <c r="F12" s="90"/>
      <c r="G12" s="90" t="s">
        <v>43</v>
      </c>
      <c r="H12" s="101">
        <v>2564</v>
      </c>
      <c r="I12" s="102">
        <v>2700</v>
      </c>
      <c r="J12" s="89"/>
      <c r="K12" s="90" t="s">
        <v>49</v>
      </c>
      <c r="L12" s="91">
        <v>3</v>
      </c>
      <c r="M12" s="92">
        <f>IF(K12="",0,(SUMIF($G$10:$G$990,K12,$H$10:$H$990)))</f>
        <v>7401</v>
      </c>
      <c r="N12" s="93">
        <f t="shared" ref="N12:N75" si="0">IF(K12="",-1,(-($L$6-(M12/L12))/$L$6))</f>
        <v>-1.5634797195508327E-2</v>
      </c>
      <c r="O12" s="92">
        <f>IF(K12="",0,(SUMIF($G$9:$G$990,K12,$I$9:$I$990)))</f>
        <v>7939</v>
      </c>
      <c r="P12" s="111">
        <f t="shared" ref="P12:P75" si="1">IF(K12="",-1,(-($M$6-(O12/L12))/$M$6))</f>
        <v>-1.8704625831807077E-2</v>
      </c>
    </row>
    <row r="13" spans="1:20" s="82" customFormat="1" ht="15.75">
      <c r="B13" s="113" t="s">
        <v>50</v>
      </c>
      <c r="C13" s="90" t="s">
        <v>51</v>
      </c>
      <c r="D13" s="90"/>
      <c r="E13" s="90"/>
      <c r="F13" s="90"/>
      <c r="G13" s="90" t="s">
        <v>43</v>
      </c>
      <c r="H13" s="101">
        <v>695</v>
      </c>
      <c r="I13" s="102">
        <v>748</v>
      </c>
      <c r="J13" s="89"/>
      <c r="K13" s="90" t="s">
        <v>52</v>
      </c>
      <c r="L13" s="91">
        <v>2</v>
      </c>
      <c r="M13" s="92">
        <f>IF(K13="",0,(SUMIF($G$10:$G$990,K13,$H$10:$H$990)))</f>
        <v>5646</v>
      </c>
      <c r="N13" s="93">
        <f t="shared" si="0"/>
        <v>0.12641384982451562</v>
      </c>
      <c r="O13" s="92">
        <f>IF(K13="",0,(SUMIF($G$9:$G$990,K13,$I$9:$I$990)))</f>
        <v>5971</v>
      </c>
      <c r="P13" s="111">
        <f t="shared" si="1"/>
        <v>0.10706285662393493</v>
      </c>
    </row>
    <row r="14" spans="1:20" s="82" customFormat="1" ht="15.75">
      <c r="A14" s="88"/>
      <c r="B14" s="100" t="s">
        <v>53</v>
      </c>
      <c r="C14" s="90" t="s">
        <v>54</v>
      </c>
      <c r="D14" s="90"/>
      <c r="E14" s="90"/>
      <c r="F14" s="90"/>
      <c r="G14" s="90" t="s">
        <v>46</v>
      </c>
      <c r="H14" s="101">
        <v>660</v>
      </c>
      <c r="I14" s="102">
        <v>727</v>
      </c>
      <c r="J14" s="89"/>
      <c r="K14" s="90" t="s">
        <v>55</v>
      </c>
      <c r="L14" s="91">
        <v>2</v>
      </c>
      <c r="M14" s="92">
        <f>IF(K14="",0,(SUMIF($G$10:$G$990,K14,$H$10:$H$990)))</f>
        <v>4433</v>
      </c>
      <c r="N14" s="93">
        <f t="shared" si="0"/>
        <v>-0.11558756707898023</v>
      </c>
      <c r="O14" s="92">
        <f>IF(K14="",0,(SUMIF($G$9:$G$990,K14,$I$9:$I$990)))</f>
        <v>4895</v>
      </c>
      <c r="P14" s="93">
        <f t="shared" si="1"/>
        <v>-9.2434653630185645E-2</v>
      </c>
      <c r="Q14" s="94"/>
    </row>
    <row r="15" spans="1:20" s="82" customFormat="1" ht="15.75">
      <c r="A15" s="88"/>
      <c r="B15" s="100" t="s">
        <v>56</v>
      </c>
      <c r="C15" s="90" t="s">
        <v>57</v>
      </c>
      <c r="D15" s="90"/>
      <c r="E15" s="90"/>
      <c r="F15" s="90"/>
      <c r="G15" s="90" t="s">
        <v>46</v>
      </c>
      <c r="H15" s="101">
        <v>1406</v>
      </c>
      <c r="I15" s="114">
        <v>1539</v>
      </c>
      <c r="J15" s="88"/>
      <c r="K15" s="90" t="s">
        <v>58</v>
      </c>
      <c r="L15" s="91">
        <v>2</v>
      </c>
      <c r="M15" s="92">
        <f>IF(K15="",0,(SUMIF($G$10:$G$990,K15,$H$10:$H$990)))</f>
        <v>5259</v>
      </c>
      <c r="N15" s="93">
        <f t="shared" si="0"/>
        <v>4.9204823986384622E-2</v>
      </c>
      <c r="O15" s="92">
        <f>IF(K15="",0,(SUMIF($G$9:$G$990,K15,$I$9:$I$990)))</f>
        <v>5601</v>
      </c>
      <c r="P15" s="93">
        <f t="shared" si="1"/>
        <v>3.8462411648075623E-2</v>
      </c>
      <c r="Q15" s="94"/>
      <c r="T15" s="95"/>
    </row>
    <row r="16" spans="1:20" s="82" customFormat="1" ht="15.75">
      <c r="A16" s="88"/>
      <c r="B16" s="100" t="s">
        <v>59</v>
      </c>
      <c r="C16" s="90" t="s">
        <v>60</v>
      </c>
      <c r="D16" s="90"/>
      <c r="E16" s="90"/>
      <c r="F16" s="90"/>
      <c r="G16" s="90" t="s">
        <v>46</v>
      </c>
      <c r="H16" s="101">
        <v>2910</v>
      </c>
      <c r="I16" s="102">
        <v>3056</v>
      </c>
      <c r="J16" s="103"/>
      <c r="K16" s="90" t="s">
        <v>61</v>
      </c>
      <c r="L16" s="91">
        <v>3</v>
      </c>
      <c r="M16" s="92">
        <f>IF(K16="",0,(SUMIF($G$10:$G$990,K16,$H$10:$H$990)))</f>
        <v>8273</v>
      </c>
      <c r="N16" s="93">
        <f t="shared" si="0"/>
        <v>0.10034499700061603</v>
      </c>
      <c r="O16" s="92">
        <f>IF(K16="",0,(SUMIF($G$9:$G$990,K16,$I$9:$I$990)))</f>
        <v>8783</v>
      </c>
      <c r="P16" s="93">
        <f t="shared" si="1"/>
        <v>8.5617492293643724E-2</v>
      </c>
      <c r="Q16" s="94"/>
      <c r="T16" s="95"/>
    </row>
    <row r="17" spans="1:20" s="82" customFormat="1" ht="15.75">
      <c r="A17" s="88"/>
      <c r="B17" s="100" t="s">
        <v>62</v>
      </c>
      <c r="C17" s="90" t="s">
        <v>63</v>
      </c>
      <c r="D17" s="90"/>
      <c r="E17" s="90"/>
      <c r="F17" s="90"/>
      <c r="G17" s="90" t="s">
        <v>46</v>
      </c>
      <c r="H17" s="101">
        <v>2311</v>
      </c>
      <c r="I17" s="102">
        <v>2511</v>
      </c>
      <c r="J17" s="103"/>
      <c r="K17" s="90" t="s">
        <v>64</v>
      </c>
      <c r="L17" s="91">
        <v>3</v>
      </c>
      <c r="M17" s="92">
        <f>IF(K17="",0,(SUMIF($G$10:$G$990,K17,$H$10:$H$990)))</f>
        <v>6701</v>
      </c>
      <c r="N17" s="93">
        <f t="shared" si="0"/>
        <v>-0.10873784299514953</v>
      </c>
      <c r="O17" s="92">
        <f>IF(K17="",0,(SUMIF($G$9:$G$990,K17,$I$9:$I$990)))</f>
        <v>7203</v>
      </c>
      <c r="P17" s="93">
        <f t="shared" si="1"/>
        <v>-0.10967746817817191</v>
      </c>
      <c r="Q17" s="94"/>
      <c r="T17" s="95"/>
    </row>
    <row r="18" spans="1:20" s="82" customFormat="1" ht="15.75">
      <c r="A18" s="88"/>
      <c r="B18" s="100" t="s">
        <v>65</v>
      </c>
      <c r="C18" s="90" t="s">
        <v>66</v>
      </c>
      <c r="D18" s="90"/>
      <c r="E18" s="90"/>
      <c r="F18" s="90"/>
      <c r="G18" s="90" t="s">
        <v>49</v>
      </c>
      <c r="H18" s="101">
        <v>668</v>
      </c>
      <c r="I18" s="102">
        <v>720</v>
      </c>
      <c r="J18" s="103"/>
      <c r="K18" s="90" t="s">
        <v>67</v>
      </c>
      <c r="L18" s="91">
        <v>2</v>
      </c>
      <c r="M18" s="92">
        <f>IF(K18="",0,(SUMIF($G$10:$G$990,K18,$H$10:$H$990)))</f>
        <v>5136</v>
      </c>
      <c r="N18" s="93">
        <f t="shared" si="0"/>
        <v>2.466552120062206E-2</v>
      </c>
      <c r="O18" s="92">
        <f>IF(K18="",0,(SUMIF($G$9:$G$990,K18,$I$9:$I$990)))</f>
        <v>5420</v>
      </c>
      <c r="P18" s="93">
        <f t="shared" si="1"/>
        <v>4.9038155923174214E-3</v>
      </c>
      <c r="Q18" s="94"/>
      <c r="T18" s="95"/>
    </row>
    <row r="19" spans="1:20" s="82" customFormat="1" ht="15.75">
      <c r="B19" s="113" t="s">
        <v>68</v>
      </c>
      <c r="C19" s="90" t="s">
        <v>69</v>
      </c>
      <c r="D19" s="90"/>
      <c r="E19" s="90"/>
      <c r="F19" s="90"/>
      <c r="G19" s="90" t="s">
        <v>49</v>
      </c>
      <c r="H19" s="101">
        <v>2672</v>
      </c>
      <c r="I19" s="102">
        <v>2868</v>
      </c>
      <c r="J19" s="103"/>
      <c r="K19" s="90" t="s">
        <v>70</v>
      </c>
      <c r="L19" s="91">
        <v>2</v>
      </c>
      <c r="M19" s="92">
        <f>IF(K19="",0,(SUMIF($G$10:$G$990,K19,$H$10:$H$990)))</f>
        <v>4550</v>
      </c>
      <c r="N19" s="93">
        <f t="shared" si="0"/>
        <v>-9.2245303453498767E-2</v>
      </c>
      <c r="O19" s="92">
        <f>IF(K19="",0,(SUMIF($G$9:$G$990,K19,$I$9:$I$990)))</f>
        <v>4836</v>
      </c>
      <c r="P19" s="93">
        <f t="shared" si="1"/>
        <v>-0.10337364350471456</v>
      </c>
      <c r="Q19" s="94"/>
      <c r="T19" s="95"/>
    </row>
    <row r="20" spans="1:20" ht="15.75">
      <c r="A20" s="99"/>
      <c r="B20" s="100" t="s">
        <v>71</v>
      </c>
      <c r="C20" s="90" t="s">
        <v>72</v>
      </c>
      <c r="D20" s="90"/>
      <c r="E20" s="90"/>
      <c r="F20" s="90"/>
      <c r="G20" s="90" t="s">
        <v>49</v>
      </c>
      <c r="H20" s="101">
        <v>1791</v>
      </c>
      <c r="I20" s="106">
        <v>1917</v>
      </c>
      <c r="J20" s="103"/>
      <c r="K20" s="90" t="s">
        <v>73</v>
      </c>
      <c r="L20" s="91">
        <v>3</v>
      </c>
      <c r="M20" s="92">
        <f>IF(K20="",0,(SUMIF($G$10:$G$990,K20,$H$10:$H$990)))</f>
        <v>8416</v>
      </c>
      <c r="N20" s="93">
        <f t="shared" si="0"/>
        <v>0.1193646192139714</v>
      </c>
      <c r="O20" s="92">
        <f>IF(K20="",0,(SUMIF($G$9:$G$990,K20,$I$9:$I$990)))</f>
        <v>9133</v>
      </c>
      <c r="P20" s="93">
        <f t="shared" si="1"/>
        <v>0.12887903417031188</v>
      </c>
      <c r="Q20" s="104"/>
      <c r="T20" s="105"/>
    </row>
    <row r="21" spans="1:20" ht="15.75">
      <c r="A21" s="99"/>
      <c r="B21" s="100" t="s">
        <v>74</v>
      </c>
      <c r="C21" s="90" t="s">
        <v>75</v>
      </c>
      <c r="D21" s="90"/>
      <c r="E21" s="90"/>
      <c r="F21" s="90"/>
      <c r="G21" s="90" t="s">
        <v>49</v>
      </c>
      <c r="H21" s="101">
        <v>2270</v>
      </c>
      <c r="I21" s="102">
        <v>2434</v>
      </c>
      <c r="J21" s="103"/>
      <c r="K21" s="90" t="s">
        <v>76</v>
      </c>
      <c r="L21" s="91">
        <v>2</v>
      </c>
      <c r="M21" s="92">
        <f>IF(K21="",0,(SUMIF($G$10:$G$990,K21,$H$10:$H$990)))</f>
        <v>5041</v>
      </c>
      <c r="N21" s="93">
        <f t="shared" si="0"/>
        <v>5.7124011628379668E-3</v>
      </c>
      <c r="O21" s="92">
        <f>IF(K21="",0,(SUMIF($G$9:$G$990,K21,$I$9:$I$990)))</f>
        <v>5548</v>
      </c>
      <c r="P21" s="93">
        <f t="shared" si="1"/>
        <v>2.8635861421803886E-2</v>
      </c>
      <c r="Q21" s="104"/>
      <c r="T21" s="105"/>
    </row>
    <row r="22" spans="1:20" ht="15.75">
      <c r="A22" s="99"/>
      <c r="B22" s="100" t="s">
        <v>77</v>
      </c>
      <c r="C22" s="90" t="s">
        <v>78</v>
      </c>
      <c r="D22" s="90"/>
      <c r="E22" s="90"/>
      <c r="F22" s="90"/>
      <c r="G22" s="90" t="s">
        <v>52</v>
      </c>
      <c r="H22" s="101">
        <v>558</v>
      </c>
      <c r="I22" s="102">
        <v>597</v>
      </c>
      <c r="J22" s="103"/>
      <c r="K22" s="90" t="s">
        <v>79</v>
      </c>
      <c r="L22" s="91">
        <v>2</v>
      </c>
      <c r="M22" s="92">
        <f>IF(K22="",0,(SUMIF($G$10:$G$990,K22,$H$10:$H$990)))</f>
        <v>5182</v>
      </c>
      <c r="N22" s="93">
        <f t="shared" si="0"/>
        <v>3.384282142944383E-2</v>
      </c>
      <c r="O22" s="92">
        <f>IF(K22="",0,(SUMIF($G$9:$G$990,K22,$I$9:$I$990)))</f>
        <v>5448</v>
      </c>
      <c r="P22" s="93">
        <f t="shared" si="1"/>
        <v>1.0095200617517584E-2</v>
      </c>
      <c r="Q22" s="104"/>
      <c r="T22" s="105"/>
    </row>
    <row r="23" spans="1:20" ht="15.75">
      <c r="A23" s="99"/>
      <c r="B23" s="100" t="s">
        <v>80</v>
      </c>
      <c r="C23" s="90" t="s">
        <v>81</v>
      </c>
      <c r="D23" s="90"/>
      <c r="E23" s="90"/>
      <c r="F23" s="90"/>
      <c r="G23" s="90" t="s">
        <v>52</v>
      </c>
      <c r="H23" s="101">
        <v>3117</v>
      </c>
      <c r="I23" s="102">
        <v>3249</v>
      </c>
      <c r="J23" s="103"/>
      <c r="K23" s="90" t="s">
        <v>82</v>
      </c>
      <c r="L23" s="91">
        <v>3</v>
      </c>
      <c r="M23" s="92">
        <f>IF(K23="",0,(SUMIF($G$10:$G$990,K23,$H$10:$H$990)))</f>
        <v>6331</v>
      </c>
      <c r="N23" s="93">
        <f t="shared" si="0"/>
        <v>-0.1579494529178169</v>
      </c>
      <c r="O23" s="92">
        <f>IF(K23="",0,(SUMIF($G$9:$G$990,K23,$I$9:$I$990)))</f>
        <v>6896</v>
      </c>
      <c r="P23" s="93">
        <f t="shared" si="1"/>
        <v>-0.14762402062427793</v>
      </c>
      <c r="Q23" s="104"/>
      <c r="T23" s="105"/>
    </row>
    <row r="24" spans="1:20" ht="15.75">
      <c r="A24" s="99"/>
      <c r="B24" s="100" t="s">
        <v>83</v>
      </c>
      <c r="C24" s="90" t="s">
        <v>84</v>
      </c>
      <c r="D24" s="90"/>
      <c r="E24" s="90"/>
      <c r="F24" s="90"/>
      <c r="G24" s="90" t="s">
        <v>52</v>
      </c>
      <c r="H24" s="101">
        <v>1971</v>
      </c>
      <c r="I24" s="102">
        <v>2125</v>
      </c>
      <c r="J24" s="103"/>
      <c r="K24" s="90" t="s">
        <v>85</v>
      </c>
      <c r="L24" s="91">
        <v>2</v>
      </c>
      <c r="M24" s="92">
        <f>IF(K24="",0,(SUMIF($G$10:$G$990,K24,$H$10:$H$990)))</f>
        <v>5632</v>
      </c>
      <c r="N24" s="93">
        <f t="shared" si="0"/>
        <v>0.12362075845052636</v>
      </c>
      <c r="O24" s="92">
        <f>IF(K24="",0,(SUMIF($G$9:$G$990,K24,$I$9:$I$990)))</f>
        <v>6089</v>
      </c>
      <c r="P24" s="93">
        <f t="shared" si="1"/>
        <v>0.12894083637299275</v>
      </c>
      <c r="Q24" s="104"/>
      <c r="T24" s="105"/>
    </row>
    <row r="25" spans="1:20" ht="15.75">
      <c r="A25" s="99"/>
      <c r="B25" s="100" t="s">
        <v>86</v>
      </c>
      <c r="C25" s="90" t="s">
        <v>87</v>
      </c>
      <c r="D25" s="90"/>
      <c r="E25" s="90"/>
      <c r="F25" s="90"/>
      <c r="G25" s="90" t="s">
        <v>55</v>
      </c>
      <c r="H25" s="101">
        <v>1555</v>
      </c>
      <c r="I25" s="102">
        <v>1683</v>
      </c>
      <c r="J25" s="103"/>
      <c r="K25" s="90" t="s">
        <v>88</v>
      </c>
      <c r="L25" s="91">
        <v>2</v>
      </c>
      <c r="M25" s="92">
        <f>IF(K25="",0,(SUMIF($G$10:$G$990,K25,$H$10:$H$990)))</f>
        <v>5081</v>
      </c>
      <c r="N25" s="93">
        <f t="shared" si="0"/>
        <v>1.3692662231378638E-2</v>
      </c>
      <c r="O25" s="92">
        <f>IF(K25="",0,(SUMIF($G$9:$G$990,K25,$I$9:$I$990)))</f>
        <v>5469</v>
      </c>
      <c r="P25" s="93">
        <f t="shared" si="1"/>
        <v>1.3988739386417709E-2</v>
      </c>
      <c r="Q25" s="104"/>
      <c r="T25" s="105"/>
    </row>
    <row r="26" spans="1:20" ht="15.75">
      <c r="A26" s="99"/>
      <c r="B26" s="100" t="s">
        <v>89</v>
      </c>
      <c r="C26" s="90" t="s">
        <v>90</v>
      </c>
      <c r="D26" s="90"/>
      <c r="E26" s="90"/>
      <c r="F26" s="90"/>
      <c r="G26" s="90" t="s">
        <v>55</v>
      </c>
      <c r="H26" s="101">
        <v>2270</v>
      </c>
      <c r="I26" s="102">
        <v>2384</v>
      </c>
      <c r="J26" s="103"/>
      <c r="K26" s="90" t="s">
        <v>91</v>
      </c>
      <c r="L26" s="91">
        <v>3</v>
      </c>
      <c r="M26" s="92">
        <f>IF(K26="",0,(SUMIF($G$10:$G$990,K26,$H$10:$H$990)))</f>
        <v>6396</v>
      </c>
      <c r="N26" s="93">
        <f t="shared" si="0"/>
        <v>-0.14930417009356456</v>
      </c>
      <c r="O26" s="92">
        <f>IF(K26="",0,(SUMIF($G$9:$G$990,K26,$I$9:$I$990)))</f>
        <v>6943</v>
      </c>
      <c r="P26" s="93">
        <f t="shared" si="1"/>
        <v>-0.1418146135722681</v>
      </c>
      <c r="Q26" s="104"/>
      <c r="T26" s="105"/>
    </row>
    <row r="27" spans="1:20">
      <c r="A27" s="99"/>
      <c r="B27" s="100" t="s">
        <v>92</v>
      </c>
      <c r="C27" s="90" t="s">
        <v>93</v>
      </c>
      <c r="D27" s="90"/>
      <c r="E27" s="90"/>
      <c r="F27" s="90"/>
      <c r="G27" s="90" t="s">
        <v>55</v>
      </c>
      <c r="H27" s="101">
        <v>608</v>
      </c>
      <c r="I27" s="102">
        <v>828</v>
      </c>
      <c r="J27" s="103"/>
      <c r="K27" s="90" t="s">
        <v>94</v>
      </c>
      <c r="L27" s="100">
        <v>2</v>
      </c>
      <c r="M27" s="92">
        <f>IF(K27="",0,(SUMIF($G$10:$G$990,K27,$H$10:$H$990)))</f>
        <v>4943</v>
      </c>
      <c r="N27" s="93">
        <f t="shared" si="0"/>
        <v>-1.3839238455086675E-2</v>
      </c>
      <c r="O27" s="92">
        <f>IF(K27="",0,(SUMIF($G$9:$G$990,K27,$I$9:$I$990)))</f>
        <v>5333</v>
      </c>
      <c r="P27" s="93">
        <f t="shared" si="1"/>
        <v>-1.1226559307411659E-2</v>
      </c>
      <c r="Q27" s="104"/>
      <c r="T27" s="105"/>
    </row>
    <row r="28" spans="1:20">
      <c r="A28" s="99"/>
      <c r="B28" s="100" t="s">
        <v>95</v>
      </c>
      <c r="C28" s="90" t="s">
        <v>96</v>
      </c>
      <c r="D28" s="90"/>
      <c r="E28" s="90"/>
      <c r="F28" s="90"/>
      <c r="G28" s="90" t="s">
        <v>58</v>
      </c>
      <c r="H28" s="101">
        <v>3538</v>
      </c>
      <c r="I28" s="102">
        <v>3723</v>
      </c>
      <c r="J28" s="103"/>
      <c r="K28" s="90" t="s">
        <v>97</v>
      </c>
      <c r="L28" s="100">
        <v>2</v>
      </c>
      <c r="M28" s="92">
        <f>IF(K28="",0,(SUMIF($G$10:$G$990,K28,$H$10:$H$990)))</f>
        <v>4408</v>
      </c>
      <c r="N28" s="93">
        <f t="shared" si="0"/>
        <v>-0.12057523024681814</v>
      </c>
      <c r="O28" s="92">
        <f>IF(K28="",0,(SUMIF($G$9:$G$990,K28,$I$9:$I$990)))</f>
        <v>4751</v>
      </c>
      <c r="P28" s="93">
        <f t="shared" si="1"/>
        <v>-0.11913320518835792</v>
      </c>
      <c r="Q28" s="104"/>
      <c r="T28" s="105"/>
    </row>
    <row r="29" spans="1:20">
      <c r="A29" s="99"/>
      <c r="B29" s="100" t="s">
        <v>98</v>
      </c>
      <c r="C29" s="90" t="s">
        <v>99</v>
      </c>
      <c r="D29" s="90"/>
      <c r="E29" s="90"/>
      <c r="F29" s="90"/>
      <c r="G29" s="90" t="s">
        <v>58</v>
      </c>
      <c r="H29" s="101">
        <v>1302</v>
      </c>
      <c r="I29" s="102">
        <v>1428</v>
      </c>
      <c r="J29" s="103"/>
      <c r="K29" s="90" t="s">
        <v>100</v>
      </c>
      <c r="L29" s="100">
        <v>3</v>
      </c>
      <c r="M29" s="92">
        <f>IF(K29="",0,(SUMIF($G$10:$G$990,K29,$H$10:$H$990)))</f>
        <v>9095</v>
      </c>
      <c r="N29" s="93">
        <f t="shared" si="0"/>
        <v>0.20967457363962319</v>
      </c>
      <c r="O29" s="92">
        <f>IF(K29="",0,(SUMIF($G$9:$G$990,K29,$I$9:$I$990)))</f>
        <v>9900</v>
      </c>
      <c r="P29" s="93">
        <f t="shared" si="1"/>
        <v>0.22368361308289575</v>
      </c>
      <c r="Q29" s="104"/>
      <c r="T29" s="105"/>
    </row>
    <row r="30" spans="1:20">
      <c r="A30" s="99"/>
      <c r="B30" s="100" t="s">
        <v>101</v>
      </c>
      <c r="C30" s="90" t="s">
        <v>102</v>
      </c>
      <c r="D30" s="90"/>
      <c r="E30" s="90"/>
      <c r="F30" s="90"/>
      <c r="G30" s="90" t="s">
        <v>58</v>
      </c>
      <c r="H30" s="101">
        <v>419</v>
      </c>
      <c r="I30" s="102">
        <v>450</v>
      </c>
      <c r="J30" s="103"/>
      <c r="K30" s="107"/>
      <c r="L30" s="100"/>
      <c r="M30" s="92">
        <f>IF(K30="",0,(SUMIF($G$10:$G$990,K30,$H$10:$H$990)))</f>
        <v>0</v>
      </c>
      <c r="N30" s="93">
        <f t="shared" si="0"/>
        <v>-1</v>
      </c>
      <c r="O30" s="92">
        <f>IF(K30="",0,(SUMIF($G$9:$G$990,K30,$I$9:$I$990)))</f>
        <v>0</v>
      </c>
      <c r="P30" s="93">
        <f t="shared" si="1"/>
        <v>-1</v>
      </c>
      <c r="Q30" s="104"/>
      <c r="T30" s="105"/>
    </row>
    <row r="31" spans="1:20">
      <c r="A31" s="99"/>
      <c r="B31" s="100" t="s">
        <v>103</v>
      </c>
      <c r="C31" s="90" t="s">
        <v>104</v>
      </c>
      <c r="D31" s="90"/>
      <c r="E31" s="90"/>
      <c r="F31" s="90"/>
      <c r="G31" s="90" t="s">
        <v>61</v>
      </c>
      <c r="H31" s="101">
        <v>3474</v>
      </c>
      <c r="I31" s="102">
        <v>3666</v>
      </c>
      <c r="J31" s="103"/>
      <c r="K31" s="107"/>
      <c r="L31" s="100"/>
      <c r="M31" s="92">
        <f>IF(K31="",0,(SUMIF($G$10:$G$990,K31,$H$10:$H$990)))</f>
        <v>0</v>
      </c>
      <c r="N31" s="93">
        <f t="shared" si="0"/>
        <v>-1</v>
      </c>
      <c r="O31" s="92">
        <f>IF(K31="",0,(SUMIF($G$9:$G$990,K31,$I$9:$I$990)))</f>
        <v>0</v>
      </c>
      <c r="P31" s="93">
        <f t="shared" si="1"/>
        <v>-1</v>
      </c>
      <c r="Q31" s="104"/>
      <c r="T31" s="105"/>
    </row>
    <row r="32" spans="1:20">
      <c r="A32" s="99"/>
      <c r="B32" s="100" t="s">
        <v>105</v>
      </c>
      <c r="C32" s="90" t="s">
        <v>106</v>
      </c>
      <c r="D32" s="90"/>
      <c r="E32" s="90"/>
      <c r="F32" s="90"/>
      <c r="G32" s="90" t="s">
        <v>61</v>
      </c>
      <c r="H32" s="101">
        <v>1333</v>
      </c>
      <c r="I32" s="102">
        <v>1415</v>
      </c>
      <c r="J32" s="103"/>
      <c r="K32" s="107"/>
      <c r="L32" s="100"/>
      <c r="M32" s="92">
        <f>IF(K32="",0,(SUMIF($G$10:$G$990,K32,$H$10:$H$990)))</f>
        <v>0</v>
      </c>
      <c r="N32" s="93">
        <f t="shared" si="0"/>
        <v>-1</v>
      </c>
      <c r="O32" s="92">
        <f>IF(K32="",0,(SUMIF($G$9:$G$990,K32,$I$9:$I$990)))</f>
        <v>0</v>
      </c>
      <c r="P32" s="93">
        <f t="shared" si="1"/>
        <v>-1</v>
      </c>
      <c r="Q32" s="104"/>
      <c r="T32" s="105"/>
    </row>
    <row r="33" spans="1:20">
      <c r="A33" s="99"/>
      <c r="B33" s="100" t="s">
        <v>107</v>
      </c>
      <c r="C33" s="90" t="s">
        <v>108</v>
      </c>
      <c r="D33" s="90"/>
      <c r="E33" s="90"/>
      <c r="F33" s="90"/>
      <c r="G33" s="90" t="s">
        <v>61</v>
      </c>
      <c r="H33" s="101">
        <v>3466</v>
      </c>
      <c r="I33" s="102">
        <v>3702</v>
      </c>
      <c r="J33" s="103"/>
      <c r="K33" s="107"/>
      <c r="L33" s="100"/>
      <c r="M33" s="92">
        <f>IF(K33="",0,(SUMIF($G$10:$G$990,K33,$H$10:$H$990)))</f>
        <v>0</v>
      </c>
      <c r="N33" s="93">
        <f t="shared" si="0"/>
        <v>-1</v>
      </c>
      <c r="O33" s="92">
        <f>IF(K33="",0,(SUMIF($G$9:$G$990,K33,$I$9:$I$990)))</f>
        <v>0</v>
      </c>
      <c r="P33" s="93">
        <f t="shared" si="1"/>
        <v>-1</v>
      </c>
      <c r="Q33" s="104"/>
      <c r="T33" s="105"/>
    </row>
    <row r="34" spans="1:20">
      <c r="A34" s="99"/>
      <c r="B34" s="100" t="s">
        <v>109</v>
      </c>
      <c r="C34" s="90" t="s">
        <v>110</v>
      </c>
      <c r="D34" s="90"/>
      <c r="E34" s="90"/>
      <c r="F34" s="90"/>
      <c r="G34" s="90" t="s">
        <v>64</v>
      </c>
      <c r="H34" s="101">
        <v>2336</v>
      </c>
      <c r="I34" s="102">
        <v>2523</v>
      </c>
      <c r="J34" s="103"/>
      <c r="K34" s="107"/>
      <c r="L34" s="100"/>
      <c r="M34" s="92">
        <f>IF(K34="",0,(SUMIF($G$10:$G$990,K34,$H$10:$H$990)))</f>
        <v>0</v>
      </c>
      <c r="N34" s="93">
        <f t="shared" si="0"/>
        <v>-1</v>
      </c>
      <c r="O34" s="92">
        <f>IF(K34="",0,(SUMIF($G$9:$G$990,K34,$I$9:$I$990)))</f>
        <v>0</v>
      </c>
      <c r="P34" s="93">
        <f t="shared" si="1"/>
        <v>-1</v>
      </c>
      <c r="Q34" s="104"/>
      <c r="T34" s="105"/>
    </row>
    <row r="35" spans="1:20">
      <c r="A35" s="99"/>
      <c r="B35" s="100" t="s">
        <v>111</v>
      </c>
      <c r="C35" s="90" t="s">
        <v>112</v>
      </c>
      <c r="D35" s="90"/>
      <c r="E35" s="90"/>
      <c r="F35" s="90"/>
      <c r="G35" s="90" t="s">
        <v>64</v>
      </c>
      <c r="H35" s="101">
        <v>1647</v>
      </c>
      <c r="I35" s="102">
        <v>1759</v>
      </c>
      <c r="J35" s="103"/>
      <c r="K35" s="107"/>
      <c r="L35" s="100"/>
      <c r="M35" s="92">
        <f>IF(K35="",0,(SUMIF($G$10:$G$990,K35,$H$10:$H$990)))</f>
        <v>0</v>
      </c>
      <c r="N35" s="93">
        <f t="shared" si="0"/>
        <v>-1</v>
      </c>
      <c r="O35" s="92">
        <f>IF(K35="",0,(SUMIF($G$9:$G$990,K35,$I$9:$I$990)))</f>
        <v>0</v>
      </c>
      <c r="P35" s="93">
        <f t="shared" si="1"/>
        <v>-1</v>
      </c>
      <c r="Q35" s="104"/>
      <c r="T35" s="105"/>
    </row>
    <row r="36" spans="1:20">
      <c r="A36" s="99"/>
      <c r="B36" s="100" t="s">
        <v>113</v>
      </c>
      <c r="C36" s="90" t="s">
        <v>114</v>
      </c>
      <c r="D36" s="90"/>
      <c r="E36" s="90"/>
      <c r="F36" s="90"/>
      <c r="G36" s="90" t="s">
        <v>64</v>
      </c>
      <c r="H36" s="101">
        <v>2718</v>
      </c>
      <c r="I36" s="102">
        <v>2921</v>
      </c>
      <c r="J36" s="103"/>
      <c r="K36" s="107"/>
      <c r="L36" s="100"/>
      <c r="M36" s="92">
        <f>IF(K36="",0,(SUMIF($G$10:$G$990,K36,$H$10:$H$990)))</f>
        <v>0</v>
      </c>
      <c r="N36" s="93">
        <f t="shared" si="0"/>
        <v>-1</v>
      </c>
      <c r="O36" s="92">
        <f>IF(K36="",0,(SUMIF($G$9:$G$990,K36,$I$9:$I$990)))</f>
        <v>0</v>
      </c>
      <c r="P36" s="93">
        <f t="shared" si="1"/>
        <v>-1</v>
      </c>
      <c r="Q36" s="104"/>
      <c r="T36" s="105"/>
    </row>
    <row r="37" spans="1:20">
      <c r="A37" s="99"/>
      <c r="B37" s="100" t="s">
        <v>115</v>
      </c>
      <c r="C37" s="90" t="s">
        <v>116</v>
      </c>
      <c r="D37" s="90"/>
      <c r="E37" s="90"/>
      <c r="F37" s="90"/>
      <c r="G37" s="90" t="s">
        <v>67</v>
      </c>
      <c r="H37" s="101">
        <v>3269</v>
      </c>
      <c r="I37" s="102">
        <v>3400</v>
      </c>
      <c r="J37" s="103"/>
      <c r="K37" s="107"/>
      <c r="L37" s="100"/>
      <c r="M37" s="92">
        <f>IF(K37="",0,(SUMIF($G$10:$G$990,K37,$H$10:$H$990)))</f>
        <v>0</v>
      </c>
      <c r="N37" s="93">
        <f t="shared" si="0"/>
        <v>-1</v>
      </c>
      <c r="O37" s="92">
        <f>IF(K37="",0,(SUMIF($G$9:$G$990,K37,$I$9:$I$990)))</f>
        <v>0</v>
      </c>
      <c r="P37" s="93">
        <f t="shared" si="1"/>
        <v>-1</v>
      </c>
      <c r="Q37" s="104"/>
      <c r="T37" s="105"/>
    </row>
    <row r="38" spans="1:20">
      <c r="A38" s="99"/>
      <c r="B38" s="100" t="s">
        <v>117</v>
      </c>
      <c r="C38" s="90" t="s">
        <v>118</v>
      </c>
      <c r="D38" s="90"/>
      <c r="E38" s="90"/>
      <c r="F38" s="90"/>
      <c r="G38" s="90" t="s">
        <v>67</v>
      </c>
      <c r="H38" s="101">
        <v>1867</v>
      </c>
      <c r="I38" s="102">
        <v>2020</v>
      </c>
      <c r="J38" s="103"/>
      <c r="K38" s="107"/>
      <c r="L38" s="100"/>
      <c r="M38" s="92">
        <f>IF(K38="",0,(SUMIF($G$10:$G$990,K38,$H$10:$H$990)))</f>
        <v>0</v>
      </c>
      <c r="N38" s="93">
        <f t="shared" si="0"/>
        <v>-1</v>
      </c>
      <c r="O38" s="92">
        <f>IF(K38="",0,(SUMIF($G$9:$G$990,K38,$I$9:$I$990)))</f>
        <v>0</v>
      </c>
      <c r="P38" s="93">
        <f t="shared" si="1"/>
        <v>-1</v>
      </c>
      <c r="Q38" s="104"/>
      <c r="T38" s="105"/>
    </row>
    <row r="39" spans="1:20">
      <c r="A39" s="99"/>
      <c r="B39" s="100" t="s">
        <v>119</v>
      </c>
      <c r="C39" s="90" t="s">
        <v>120</v>
      </c>
      <c r="D39" s="90"/>
      <c r="E39" s="90"/>
      <c r="F39" s="90"/>
      <c r="G39" s="90" t="s">
        <v>70</v>
      </c>
      <c r="H39" s="101">
        <v>1822</v>
      </c>
      <c r="I39" s="102">
        <v>1970</v>
      </c>
      <c r="J39" s="103"/>
      <c r="K39" s="107"/>
      <c r="L39" s="100"/>
      <c r="M39" s="92">
        <f>IF(K39="",0,(SUMIF($G$10:$G$990,K39,$H$10:$H$990)))</f>
        <v>0</v>
      </c>
      <c r="N39" s="93">
        <f t="shared" si="0"/>
        <v>-1</v>
      </c>
      <c r="O39" s="92">
        <f>IF(K39="",0,(SUMIF($G$9:$G$990,K39,$I$9:$I$990)))</f>
        <v>0</v>
      </c>
      <c r="P39" s="93">
        <f t="shared" si="1"/>
        <v>-1</v>
      </c>
      <c r="Q39" s="104"/>
      <c r="T39" s="105"/>
    </row>
    <row r="40" spans="1:20">
      <c r="A40" s="99"/>
      <c r="B40" s="100" t="s">
        <v>121</v>
      </c>
      <c r="C40" s="90" t="s">
        <v>122</v>
      </c>
      <c r="D40" s="90"/>
      <c r="E40" s="90"/>
      <c r="F40" s="90"/>
      <c r="G40" s="90" t="s">
        <v>70</v>
      </c>
      <c r="H40" s="101">
        <v>2728</v>
      </c>
      <c r="I40" s="102">
        <v>2866</v>
      </c>
      <c r="J40" s="103"/>
      <c r="K40" s="107"/>
      <c r="L40" s="100"/>
      <c r="M40" s="92">
        <f>IF(K40="",0,(SUMIF($G$10:$G$990,K40,$H$10:$H$990)))</f>
        <v>0</v>
      </c>
      <c r="N40" s="93">
        <f t="shared" si="0"/>
        <v>-1</v>
      </c>
      <c r="O40" s="92">
        <f>IF(K40="",0,(SUMIF($G$9:$G$990,K40,$I$9:$I$990)))</f>
        <v>0</v>
      </c>
      <c r="P40" s="93">
        <f t="shared" si="1"/>
        <v>-1</v>
      </c>
      <c r="Q40" s="104"/>
      <c r="T40" s="105"/>
    </row>
    <row r="41" spans="1:20">
      <c r="A41" s="99"/>
      <c r="B41" s="100" t="s">
        <v>123</v>
      </c>
      <c r="C41" s="90" t="s">
        <v>124</v>
      </c>
      <c r="D41" s="90"/>
      <c r="E41" s="90"/>
      <c r="F41" s="90"/>
      <c r="G41" s="90" t="s">
        <v>73</v>
      </c>
      <c r="H41" s="101">
        <v>1936</v>
      </c>
      <c r="I41" s="102">
        <v>2117</v>
      </c>
      <c r="J41" s="103"/>
      <c r="K41" s="107"/>
      <c r="L41" s="100"/>
      <c r="M41" s="92">
        <f>IF(K41="",0,(SUMIF($G$10:$G$990,K41,$H$10:$H$990)))</f>
        <v>0</v>
      </c>
      <c r="N41" s="93">
        <f t="shared" si="0"/>
        <v>-1</v>
      </c>
      <c r="O41" s="92">
        <f>IF(K41="",0,(SUMIF($G$9:$G$990,K41,$I$9:$I$990)))</f>
        <v>0</v>
      </c>
      <c r="P41" s="93">
        <f t="shared" si="1"/>
        <v>-1</v>
      </c>
      <c r="Q41" s="104"/>
      <c r="T41" s="105"/>
    </row>
    <row r="42" spans="1:20">
      <c r="A42" s="99"/>
      <c r="B42" s="100" t="s">
        <v>125</v>
      </c>
      <c r="C42" s="90" t="s">
        <v>126</v>
      </c>
      <c r="D42" s="90"/>
      <c r="E42" s="90"/>
      <c r="F42" s="90"/>
      <c r="G42" s="90" t="s">
        <v>73</v>
      </c>
      <c r="H42" s="101">
        <v>2773</v>
      </c>
      <c r="I42" s="102">
        <v>3003</v>
      </c>
      <c r="J42" s="103"/>
      <c r="K42" s="107"/>
      <c r="L42" s="100"/>
      <c r="M42" s="92">
        <f>IF(K42="",0,(SUMIF($G$10:$G$990,K42,$H$10:$H$990)))</f>
        <v>0</v>
      </c>
      <c r="N42" s="93">
        <f t="shared" si="0"/>
        <v>-1</v>
      </c>
      <c r="O42" s="92">
        <f>IF(K42="",0,(SUMIF($G$9:$G$990,K42,$I$9:$I$990)))</f>
        <v>0</v>
      </c>
      <c r="P42" s="93">
        <f t="shared" si="1"/>
        <v>-1</v>
      </c>
      <c r="Q42" s="104"/>
      <c r="T42" s="105"/>
    </row>
    <row r="43" spans="1:20">
      <c r="A43" s="99"/>
      <c r="B43" s="100" t="s">
        <v>127</v>
      </c>
      <c r="C43" s="90" t="s">
        <v>128</v>
      </c>
      <c r="D43" s="90"/>
      <c r="E43" s="90"/>
      <c r="F43" s="90"/>
      <c r="G43" s="90" t="s">
        <v>73</v>
      </c>
      <c r="H43" s="101">
        <v>2047</v>
      </c>
      <c r="I43" s="102">
        <v>2217</v>
      </c>
      <c r="J43" s="103"/>
      <c r="K43" s="107"/>
      <c r="L43" s="100"/>
      <c r="M43" s="92">
        <f>IF(K43="",0,(SUMIF($G$10:$G$990,K43,$H$10:$H$990)))</f>
        <v>0</v>
      </c>
      <c r="N43" s="93">
        <f t="shared" si="0"/>
        <v>-1</v>
      </c>
      <c r="O43" s="92">
        <f>IF(K43="",0,(SUMIF($G$9:$G$990,K43,$I$9:$I$990)))</f>
        <v>0</v>
      </c>
      <c r="P43" s="93">
        <f t="shared" si="1"/>
        <v>-1</v>
      </c>
      <c r="Q43" s="104"/>
      <c r="T43" s="105"/>
    </row>
    <row r="44" spans="1:20">
      <c r="A44" s="99"/>
      <c r="B44" s="100" t="s">
        <v>129</v>
      </c>
      <c r="C44" s="90" t="s">
        <v>130</v>
      </c>
      <c r="D44" s="90"/>
      <c r="E44" s="90"/>
      <c r="F44" s="90"/>
      <c r="G44" s="90" t="s">
        <v>73</v>
      </c>
      <c r="H44" s="101">
        <v>1660</v>
      </c>
      <c r="I44" s="102">
        <v>1796</v>
      </c>
      <c r="J44" s="103"/>
      <c r="K44" s="107"/>
      <c r="L44" s="100"/>
      <c r="M44" s="92">
        <f>IF(K44="",0,(SUMIF($G$10:$G$990,K44,$H$10:$H$990)))</f>
        <v>0</v>
      </c>
      <c r="N44" s="93">
        <f t="shared" si="0"/>
        <v>-1</v>
      </c>
      <c r="O44" s="92">
        <f>IF(K44="",0,(SUMIF($G$9:$G$990,K44,$I$9:$I$990)))</f>
        <v>0</v>
      </c>
      <c r="P44" s="93">
        <f t="shared" si="1"/>
        <v>-1</v>
      </c>
      <c r="Q44" s="104"/>
      <c r="T44" s="105"/>
    </row>
    <row r="45" spans="1:20">
      <c r="A45" s="99"/>
      <c r="B45" s="100" t="s">
        <v>131</v>
      </c>
      <c r="C45" s="90" t="s">
        <v>132</v>
      </c>
      <c r="D45" s="90"/>
      <c r="E45" s="90"/>
      <c r="F45" s="90"/>
      <c r="G45" s="90" t="s">
        <v>76</v>
      </c>
      <c r="H45" s="101">
        <v>870</v>
      </c>
      <c r="I45" s="102">
        <v>990</v>
      </c>
      <c r="J45" s="103"/>
      <c r="K45" s="107"/>
      <c r="L45" s="100"/>
      <c r="M45" s="92">
        <f>IF(K45="",0,(SUMIF($G$10:$G$990,K45,$H$10:$H$990)))</f>
        <v>0</v>
      </c>
      <c r="N45" s="93">
        <f t="shared" si="0"/>
        <v>-1</v>
      </c>
      <c r="O45" s="92">
        <f>IF(K45="",0,(SUMIF($G$9:$G$990,K45,$I$9:$I$990)))</f>
        <v>0</v>
      </c>
      <c r="P45" s="93">
        <f t="shared" si="1"/>
        <v>-1</v>
      </c>
      <c r="Q45" s="104"/>
      <c r="T45" s="105"/>
    </row>
    <row r="46" spans="1:20">
      <c r="A46" s="99"/>
      <c r="B46" s="100" t="s">
        <v>133</v>
      </c>
      <c r="C46" s="90" t="s">
        <v>134</v>
      </c>
      <c r="D46" s="90"/>
      <c r="E46" s="90"/>
      <c r="F46" s="90"/>
      <c r="G46" s="90" t="s">
        <v>76</v>
      </c>
      <c r="H46" s="101">
        <v>1685</v>
      </c>
      <c r="I46" s="102">
        <v>1833</v>
      </c>
      <c r="J46" s="103"/>
      <c r="K46" s="107"/>
      <c r="L46" s="100"/>
      <c r="M46" s="92">
        <f>IF(K46="",0,(SUMIF($G$10:$G$990,K46,$H$10:$H$990)))</f>
        <v>0</v>
      </c>
      <c r="N46" s="93">
        <f t="shared" si="0"/>
        <v>-1</v>
      </c>
      <c r="O46" s="92">
        <f>IF(K46="",0,(SUMIF($G$9:$G$990,K46,$I$9:$I$990)))</f>
        <v>0</v>
      </c>
      <c r="P46" s="93">
        <f t="shared" si="1"/>
        <v>-1</v>
      </c>
      <c r="Q46" s="104"/>
      <c r="T46" s="105"/>
    </row>
    <row r="47" spans="1:20">
      <c r="A47" s="99"/>
      <c r="B47" s="100" t="s">
        <v>135</v>
      </c>
      <c r="C47" s="90" t="s">
        <v>136</v>
      </c>
      <c r="D47" s="90"/>
      <c r="E47" s="90"/>
      <c r="F47" s="90"/>
      <c r="G47" s="90" t="s">
        <v>76</v>
      </c>
      <c r="H47" s="101">
        <v>1475</v>
      </c>
      <c r="I47" s="102">
        <v>1627</v>
      </c>
      <c r="J47" s="103"/>
      <c r="K47" s="107"/>
      <c r="L47" s="100"/>
      <c r="M47" s="92">
        <f>IF(K47="",0,(SUMIF($G$10:$G$990,K47,$H$10:$H$990)))</f>
        <v>0</v>
      </c>
      <c r="N47" s="93">
        <f t="shared" si="0"/>
        <v>-1</v>
      </c>
      <c r="O47" s="92">
        <f>IF(K47="",0,(SUMIF($G$9:$G$990,K47,$I$9:$I$990)))</f>
        <v>0</v>
      </c>
      <c r="P47" s="93">
        <f t="shared" si="1"/>
        <v>-1</v>
      </c>
      <c r="Q47" s="104"/>
      <c r="T47" s="105"/>
    </row>
    <row r="48" spans="1:20">
      <c r="A48" s="99"/>
      <c r="B48" s="100" t="s">
        <v>137</v>
      </c>
      <c r="C48" s="90" t="s">
        <v>138</v>
      </c>
      <c r="D48" s="90"/>
      <c r="E48" s="90"/>
      <c r="F48" s="90"/>
      <c r="G48" s="90" t="s">
        <v>76</v>
      </c>
      <c r="H48" s="101">
        <v>1011</v>
      </c>
      <c r="I48" s="102">
        <v>1098</v>
      </c>
      <c r="J48" s="103"/>
      <c r="K48" s="107"/>
      <c r="L48" s="100"/>
      <c r="M48" s="92">
        <f>IF(K48="",0,(SUMIF($G$10:$G$990,K48,$H$10:$H$990)))</f>
        <v>0</v>
      </c>
      <c r="N48" s="93">
        <f t="shared" si="0"/>
        <v>-1</v>
      </c>
      <c r="O48" s="92">
        <f>IF(K48="",0,(SUMIF($G$9:$G$990,K48,$I$9:$I$990)))</f>
        <v>0</v>
      </c>
      <c r="P48" s="93">
        <f t="shared" si="1"/>
        <v>-1</v>
      </c>
      <c r="Q48" s="104"/>
      <c r="T48" s="105"/>
    </row>
    <row r="49" spans="1:20">
      <c r="A49" s="99"/>
      <c r="B49" s="100" t="s">
        <v>139</v>
      </c>
      <c r="C49" s="90" t="s">
        <v>140</v>
      </c>
      <c r="D49" s="90"/>
      <c r="E49" s="90"/>
      <c r="F49" s="90"/>
      <c r="G49" s="90" t="s">
        <v>79</v>
      </c>
      <c r="H49" s="101">
        <v>1784</v>
      </c>
      <c r="I49" s="102">
        <v>1917</v>
      </c>
      <c r="J49" s="103"/>
      <c r="K49" s="107"/>
      <c r="L49" s="100"/>
      <c r="M49" s="92">
        <f>IF(K49="",0,(SUMIF($G$10:$G$990,K49,$H$10:$H$990)))</f>
        <v>0</v>
      </c>
      <c r="N49" s="93">
        <f t="shared" si="0"/>
        <v>-1</v>
      </c>
      <c r="O49" s="92">
        <f>IF(K49="",0,(SUMIF($G$9:$G$990,K49,$I$9:$I$990)))</f>
        <v>0</v>
      </c>
      <c r="P49" s="93">
        <f t="shared" si="1"/>
        <v>-1</v>
      </c>
      <c r="Q49" s="104"/>
      <c r="T49" s="105"/>
    </row>
    <row r="50" spans="1:20">
      <c r="A50" s="99"/>
      <c r="B50" s="100" t="s">
        <v>141</v>
      </c>
      <c r="C50" s="90" t="s">
        <v>142</v>
      </c>
      <c r="D50" s="90"/>
      <c r="E50" s="90"/>
      <c r="F50" s="90"/>
      <c r="G50" s="90" t="s">
        <v>79</v>
      </c>
      <c r="H50" s="101">
        <v>3398</v>
      </c>
      <c r="I50" s="102">
        <v>3531</v>
      </c>
      <c r="J50" s="103"/>
      <c r="K50" s="107"/>
      <c r="L50" s="100"/>
      <c r="M50" s="92">
        <f>IF(K50="",0,(SUMIF($G$10:$G$990,K50,$H$10:$H$990)))</f>
        <v>0</v>
      </c>
      <c r="N50" s="93">
        <f t="shared" si="0"/>
        <v>-1</v>
      </c>
      <c r="O50" s="92">
        <f>IF(K50="",0,(SUMIF($G$9:$G$990,K50,$I$9:$I$990)))</f>
        <v>0</v>
      </c>
      <c r="P50" s="93">
        <f t="shared" si="1"/>
        <v>-1</v>
      </c>
      <c r="Q50" s="104"/>
      <c r="T50" s="105"/>
    </row>
    <row r="51" spans="1:20">
      <c r="A51" s="99"/>
      <c r="B51" s="100" t="s">
        <v>143</v>
      </c>
      <c r="C51" s="90" t="s">
        <v>144</v>
      </c>
      <c r="D51" s="90"/>
      <c r="E51" s="90"/>
      <c r="F51" s="90"/>
      <c r="G51" s="90" t="s">
        <v>82</v>
      </c>
      <c r="H51" s="101">
        <v>2963</v>
      </c>
      <c r="I51" s="102">
        <v>3227</v>
      </c>
      <c r="J51" s="103"/>
      <c r="K51" s="107"/>
      <c r="L51" s="100"/>
      <c r="M51" s="92">
        <f>IF(K51="",0,(SUMIF($G$10:$G$990,K51,$H$10:$H$990)))</f>
        <v>0</v>
      </c>
      <c r="N51" s="93">
        <f t="shared" si="0"/>
        <v>-1</v>
      </c>
      <c r="O51" s="92">
        <f>IF(K51="",0,(SUMIF($G$9:$G$990,K51,$I$9:$I$990)))</f>
        <v>0</v>
      </c>
      <c r="P51" s="93">
        <f t="shared" si="1"/>
        <v>-1</v>
      </c>
      <c r="Q51" s="104"/>
      <c r="T51" s="105"/>
    </row>
    <row r="52" spans="1:20">
      <c r="A52" s="99"/>
      <c r="B52" s="100" t="s">
        <v>145</v>
      </c>
      <c r="C52" s="90" t="s">
        <v>146</v>
      </c>
      <c r="D52" s="90"/>
      <c r="E52" s="90"/>
      <c r="F52" s="90"/>
      <c r="G52" s="90" t="s">
        <v>82</v>
      </c>
      <c r="H52" s="101">
        <v>1758</v>
      </c>
      <c r="I52" s="102">
        <v>1921</v>
      </c>
      <c r="J52" s="103"/>
      <c r="K52" s="107"/>
      <c r="L52" s="100"/>
      <c r="M52" s="92">
        <f>IF(K52="",0,(SUMIF($G$10:$G$990,K52,$H$10:$H$990)))</f>
        <v>0</v>
      </c>
      <c r="N52" s="93">
        <f t="shared" si="0"/>
        <v>-1</v>
      </c>
      <c r="O52" s="92">
        <f>IF(K52="",0,(SUMIF($G$9:$G$990,K52,$I$9:$I$990)))</f>
        <v>0</v>
      </c>
      <c r="P52" s="93">
        <f t="shared" si="1"/>
        <v>-1</v>
      </c>
      <c r="Q52" s="104"/>
      <c r="T52" s="105"/>
    </row>
    <row r="53" spans="1:20">
      <c r="A53" s="99"/>
      <c r="B53" s="100" t="s">
        <v>147</v>
      </c>
      <c r="C53" s="90" t="s">
        <v>148</v>
      </c>
      <c r="D53" s="90"/>
      <c r="E53" s="90"/>
      <c r="F53" s="90"/>
      <c r="G53" s="90" t="s">
        <v>82</v>
      </c>
      <c r="H53" s="101">
        <v>1610</v>
      </c>
      <c r="I53" s="102">
        <v>1748</v>
      </c>
      <c r="J53" s="103"/>
      <c r="K53" s="107"/>
      <c r="L53" s="100"/>
      <c r="M53" s="92">
        <f>IF(K53="",0,(SUMIF($G$10:$G$990,K53,$H$10:$H$990)))</f>
        <v>0</v>
      </c>
      <c r="N53" s="93">
        <f t="shared" si="0"/>
        <v>-1</v>
      </c>
      <c r="O53" s="92">
        <f>IF(K53="",0,(SUMIF($G$9:$G$990,K53,$I$9:$I$990)))</f>
        <v>0</v>
      </c>
      <c r="P53" s="93">
        <f t="shared" si="1"/>
        <v>-1</v>
      </c>
      <c r="Q53" s="104"/>
      <c r="T53" s="105"/>
    </row>
    <row r="54" spans="1:20">
      <c r="A54" s="99"/>
      <c r="B54" s="100" t="s">
        <v>149</v>
      </c>
      <c r="C54" s="90" t="s">
        <v>150</v>
      </c>
      <c r="D54" s="90"/>
      <c r="E54" s="90"/>
      <c r="F54" s="90"/>
      <c r="G54" s="90" t="s">
        <v>85</v>
      </c>
      <c r="H54" s="101">
        <v>2290</v>
      </c>
      <c r="I54" s="102">
        <v>2422</v>
      </c>
      <c r="J54" s="103"/>
      <c r="K54" s="107"/>
      <c r="L54" s="100"/>
      <c r="M54" s="92">
        <f>IF(K54="",0,(SUMIF($G$10:$G$990,K54,$H$10:$H$990)))</f>
        <v>0</v>
      </c>
      <c r="N54" s="93">
        <f t="shared" si="0"/>
        <v>-1</v>
      </c>
      <c r="O54" s="92">
        <f>IF(K54="",0,(SUMIF($G$9:$G$990,K54,$I$9:$I$990)))</f>
        <v>0</v>
      </c>
      <c r="P54" s="93">
        <f t="shared" si="1"/>
        <v>-1</v>
      </c>
      <c r="Q54" s="104"/>
      <c r="T54" s="105"/>
    </row>
    <row r="55" spans="1:20">
      <c r="A55" s="99"/>
      <c r="B55" s="100" t="s">
        <v>151</v>
      </c>
      <c r="C55" s="90" t="s">
        <v>152</v>
      </c>
      <c r="D55" s="90"/>
      <c r="E55" s="90"/>
      <c r="F55" s="90"/>
      <c r="G55" s="90" t="s">
        <v>85</v>
      </c>
      <c r="H55" s="101">
        <v>2102</v>
      </c>
      <c r="I55" s="108">
        <v>2302</v>
      </c>
      <c r="J55" s="103"/>
      <c r="K55" s="107"/>
      <c r="L55" s="100"/>
      <c r="M55" s="92">
        <f>IF(K55="",0,(SUMIF($G$10:$G$990,K55,$H$10:$H$990)))</f>
        <v>0</v>
      </c>
      <c r="N55" s="93">
        <f t="shared" si="0"/>
        <v>-1</v>
      </c>
      <c r="O55" s="92">
        <f>IF(K55="",0,(SUMIF($G$9:$G$990,K55,$I$9:$I$990)))</f>
        <v>0</v>
      </c>
      <c r="P55" s="93">
        <f t="shared" si="1"/>
        <v>-1</v>
      </c>
      <c r="Q55" s="104"/>
      <c r="T55" s="105"/>
    </row>
    <row r="56" spans="1:20">
      <c r="A56" s="99"/>
      <c r="B56" s="100" t="s">
        <v>153</v>
      </c>
      <c r="C56" s="90" t="s">
        <v>154</v>
      </c>
      <c r="D56" s="90"/>
      <c r="E56" s="90"/>
      <c r="F56" s="90"/>
      <c r="G56" s="90" t="s">
        <v>85</v>
      </c>
      <c r="H56" s="101">
        <v>1240</v>
      </c>
      <c r="I56" s="102">
        <v>1365</v>
      </c>
      <c r="J56" s="103"/>
      <c r="K56" s="107"/>
      <c r="L56" s="100"/>
      <c r="M56" s="92">
        <f>IF(K56="",0,(SUMIF($G$10:$G$990,K56,$H$10:$H$990)))</f>
        <v>0</v>
      </c>
      <c r="N56" s="93">
        <f t="shared" si="0"/>
        <v>-1</v>
      </c>
      <c r="O56" s="92">
        <f>IF(K56="",0,(SUMIF($G$9:$G$990,K56,$I$9:$I$990)))</f>
        <v>0</v>
      </c>
      <c r="P56" s="93">
        <f t="shared" si="1"/>
        <v>-1</v>
      </c>
      <c r="Q56" s="104"/>
      <c r="T56" s="105"/>
    </row>
    <row r="57" spans="1:20">
      <c r="A57" s="99"/>
      <c r="B57" s="100" t="s">
        <v>155</v>
      </c>
      <c r="C57" s="90" t="s">
        <v>156</v>
      </c>
      <c r="D57" s="90"/>
      <c r="E57" s="90"/>
      <c r="F57" s="90"/>
      <c r="G57" s="90" t="s">
        <v>88</v>
      </c>
      <c r="H57" s="101">
        <v>2638</v>
      </c>
      <c r="I57" s="102">
        <v>2858</v>
      </c>
      <c r="J57" s="103"/>
      <c r="K57" s="107"/>
      <c r="L57" s="100"/>
      <c r="M57" s="92">
        <f>IF(K57="",0,(SUMIF($G$10:$G$990,K57,$H$10:$H$990)))</f>
        <v>0</v>
      </c>
      <c r="N57" s="93">
        <f t="shared" si="0"/>
        <v>-1</v>
      </c>
      <c r="O57" s="92">
        <f>IF(K57="",0,(SUMIF($G$9:$G$990,K57,$I$9:$I$990)))</f>
        <v>0</v>
      </c>
      <c r="P57" s="93">
        <f t="shared" si="1"/>
        <v>-1</v>
      </c>
      <c r="Q57" s="104"/>
      <c r="T57" s="105"/>
    </row>
    <row r="58" spans="1:20">
      <c r="A58" s="99"/>
      <c r="B58" s="100" t="s">
        <v>157</v>
      </c>
      <c r="C58" s="90" t="s">
        <v>158</v>
      </c>
      <c r="D58" s="90"/>
      <c r="E58" s="90"/>
      <c r="F58" s="90"/>
      <c r="G58" s="90" t="s">
        <v>88</v>
      </c>
      <c r="H58" s="101">
        <v>2443</v>
      </c>
      <c r="I58" s="102">
        <v>2611</v>
      </c>
      <c r="J58" s="103"/>
      <c r="K58" s="107"/>
      <c r="L58" s="100"/>
      <c r="M58" s="92">
        <f>IF(K58="",0,(SUMIF($G$10:$G$990,K58,$H$10:$H$990)))</f>
        <v>0</v>
      </c>
      <c r="N58" s="93">
        <f t="shared" si="0"/>
        <v>-1</v>
      </c>
      <c r="O58" s="92">
        <f>IF(K58="",0,(SUMIF($G$9:$G$990,K58,$I$9:$I$990)))</f>
        <v>0</v>
      </c>
      <c r="P58" s="93">
        <f t="shared" si="1"/>
        <v>-1</v>
      </c>
      <c r="Q58" s="104"/>
      <c r="T58" s="105"/>
    </row>
    <row r="59" spans="1:20">
      <c r="A59" s="99"/>
      <c r="B59" s="100" t="s">
        <v>159</v>
      </c>
      <c r="C59" s="90" t="s">
        <v>160</v>
      </c>
      <c r="D59" s="90"/>
      <c r="E59" s="90"/>
      <c r="F59" s="90"/>
      <c r="G59" s="90" t="s">
        <v>91</v>
      </c>
      <c r="H59" s="101">
        <v>1914</v>
      </c>
      <c r="I59" s="102">
        <v>2088</v>
      </c>
      <c r="J59" s="103"/>
      <c r="K59" s="107"/>
      <c r="L59" s="100"/>
      <c r="M59" s="92">
        <f>IF(K59="",0,(SUMIF($G$10:$G$990,K59,$H$10:$H$990)))</f>
        <v>0</v>
      </c>
      <c r="N59" s="93">
        <f t="shared" si="0"/>
        <v>-1</v>
      </c>
      <c r="O59" s="92">
        <f>IF(K59="",0,(SUMIF($G$9:$G$990,K59,$I$9:$I$990)))</f>
        <v>0</v>
      </c>
      <c r="P59" s="93">
        <f t="shared" si="1"/>
        <v>-1</v>
      </c>
      <c r="Q59" s="104"/>
      <c r="T59" s="105"/>
    </row>
    <row r="60" spans="1:20">
      <c r="A60" s="99"/>
      <c r="B60" s="100" t="s">
        <v>161</v>
      </c>
      <c r="C60" s="90" t="s">
        <v>162</v>
      </c>
      <c r="D60" s="90"/>
      <c r="E60" s="90"/>
      <c r="F60" s="90"/>
      <c r="G60" s="90" t="s">
        <v>91</v>
      </c>
      <c r="H60" s="101">
        <v>2413</v>
      </c>
      <c r="I60" s="102">
        <v>2618</v>
      </c>
      <c r="J60" s="103"/>
      <c r="K60" s="107"/>
      <c r="L60" s="100"/>
      <c r="M60" s="92">
        <f>IF(K60="",0,(SUMIF($G$10:$G$990,K60,$H$10:$H$990)))</f>
        <v>0</v>
      </c>
      <c r="N60" s="93">
        <f t="shared" si="0"/>
        <v>-1</v>
      </c>
      <c r="O60" s="92">
        <f>IF(K60="",0,(SUMIF($G$9:$G$990,K60,$I$9:$I$990)))</f>
        <v>0</v>
      </c>
      <c r="P60" s="93">
        <f t="shared" si="1"/>
        <v>-1</v>
      </c>
      <c r="Q60" s="104"/>
      <c r="T60" s="105"/>
    </row>
    <row r="61" spans="1:20">
      <c r="A61" s="99"/>
      <c r="B61" s="100" t="s">
        <v>163</v>
      </c>
      <c r="C61" s="90" t="s">
        <v>164</v>
      </c>
      <c r="D61" s="90"/>
      <c r="E61" s="90"/>
      <c r="F61" s="90"/>
      <c r="G61" s="90" t="s">
        <v>91</v>
      </c>
      <c r="H61" s="101">
        <v>1227</v>
      </c>
      <c r="I61" s="102">
        <v>1330</v>
      </c>
      <c r="J61" s="103"/>
      <c r="K61" s="107"/>
      <c r="L61" s="100"/>
      <c r="M61" s="92">
        <f>IF(K61="",0,(SUMIF($G$10:$G$990,K61,$H$10:$H$990)))</f>
        <v>0</v>
      </c>
      <c r="N61" s="93">
        <f t="shared" si="0"/>
        <v>-1</v>
      </c>
      <c r="O61" s="92">
        <f>IF(K61="",0,(SUMIF($G$9:$G$990,K61,$I$9:$I$990)))</f>
        <v>0</v>
      </c>
      <c r="P61" s="93">
        <f t="shared" si="1"/>
        <v>-1</v>
      </c>
      <c r="Q61" s="104"/>
      <c r="T61" s="105"/>
    </row>
    <row r="62" spans="1:20">
      <c r="A62" s="99"/>
      <c r="B62" s="100" t="s">
        <v>165</v>
      </c>
      <c r="C62" s="90" t="s">
        <v>166</v>
      </c>
      <c r="D62" s="90"/>
      <c r="E62" s="90"/>
      <c r="F62" s="90"/>
      <c r="G62" s="90" t="s">
        <v>91</v>
      </c>
      <c r="H62" s="101">
        <v>842</v>
      </c>
      <c r="I62" s="102">
        <v>907</v>
      </c>
      <c r="J62" s="103"/>
      <c r="K62" s="107"/>
      <c r="L62" s="100"/>
      <c r="M62" s="92">
        <f>IF(K62="",0,(SUMIF($G$10:$G$990,K62,$H$10:$H$990)))</f>
        <v>0</v>
      </c>
      <c r="N62" s="93">
        <f t="shared" si="0"/>
        <v>-1</v>
      </c>
      <c r="O62" s="92">
        <f>IF(K62="",0,(SUMIF($G$9:$G$990,K62,$I$9:$I$990)))</f>
        <v>0</v>
      </c>
      <c r="P62" s="93">
        <f t="shared" si="1"/>
        <v>-1</v>
      </c>
      <c r="Q62" s="104"/>
      <c r="T62" s="105"/>
    </row>
    <row r="63" spans="1:20">
      <c r="A63" s="99"/>
      <c r="B63" s="100" t="s">
        <v>167</v>
      </c>
      <c r="C63" s="90" t="s">
        <v>168</v>
      </c>
      <c r="D63" s="90"/>
      <c r="E63" s="90"/>
      <c r="F63" s="90"/>
      <c r="G63" s="90" t="s">
        <v>94</v>
      </c>
      <c r="H63" s="101">
        <v>467</v>
      </c>
      <c r="I63" s="108">
        <v>600</v>
      </c>
      <c r="J63" s="103"/>
      <c r="K63" s="107"/>
      <c r="L63" s="100"/>
      <c r="M63" s="92">
        <f>IF(K63="",0,(SUMIF($G$10:$G$990,K63,$H$10:$H$990)))</f>
        <v>0</v>
      </c>
      <c r="N63" s="93">
        <f t="shared" si="0"/>
        <v>-1</v>
      </c>
      <c r="O63" s="92">
        <f>IF(K63="",0,(SUMIF($G$9:$G$990,K63,$I$9:$I$990)))</f>
        <v>0</v>
      </c>
      <c r="P63" s="93">
        <f t="shared" si="1"/>
        <v>-1</v>
      </c>
      <c r="Q63" s="104"/>
      <c r="T63" s="105"/>
    </row>
    <row r="64" spans="1:20">
      <c r="A64" s="99"/>
      <c r="B64" s="100" t="s">
        <v>169</v>
      </c>
      <c r="C64" s="90" t="s">
        <v>170</v>
      </c>
      <c r="D64" s="90"/>
      <c r="E64" s="90"/>
      <c r="F64" s="90"/>
      <c r="G64" s="90" t="s">
        <v>94</v>
      </c>
      <c r="H64" s="101">
        <v>2564</v>
      </c>
      <c r="I64" s="102">
        <v>2688</v>
      </c>
      <c r="J64" s="103"/>
      <c r="K64" s="107"/>
      <c r="L64" s="100"/>
      <c r="M64" s="92">
        <f>IF(K64="",0,(SUMIF($G$10:$G$990,K64,$H$10:$H$990)))</f>
        <v>0</v>
      </c>
      <c r="N64" s="93">
        <f t="shared" si="0"/>
        <v>-1</v>
      </c>
      <c r="O64" s="92">
        <f>IF(K64="",0,(SUMIF($G$9:$G$990,K64,$I$9:$I$990)))</f>
        <v>0</v>
      </c>
      <c r="P64" s="93">
        <f t="shared" si="1"/>
        <v>-1</v>
      </c>
      <c r="Q64" s="104"/>
      <c r="T64" s="105"/>
    </row>
    <row r="65" spans="1:20">
      <c r="A65" s="99"/>
      <c r="B65" s="100" t="s">
        <v>171</v>
      </c>
      <c r="C65" s="90" t="s">
        <v>172</v>
      </c>
      <c r="D65" s="90"/>
      <c r="E65" s="90"/>
      <c r="F65" s="90"/>
      <c r="G65" s="90" t="s">
        <v>94</v>
      </c>
      <c r="H65" s="101">
        <v>1912</v>
      </c>
      <c r="I65" s="102">
        <v>2045</v>
      </c>
      <c r="J65" s="103"/>
      <c r="K65" s="107"/>
      <c r="L65" s="100"/>
      <c r="M65" s="92">
        <f>IF(K65="",0,(SUMIF($G$10:$G$990,K65,$H$10:$H$990)))</f>
        <v>0</v>
      </c>
      <c r="N65" s="93">
        <f t="shared" si="0"/>
        <v>-1</v>
      </c>
      <c r="O65" s="92">
        <f>IF(K65="",0,(SUMIF($G$9:$G$990,K65,$I$9:$I$990)))</f>
        <v>0</v>
      </c>
      <c r="P65" s="93">
        <f t="shared" si="1"/>
        <v>-1</v>
      </c>
      <c r="Q65" s="104"/>
      <c r="T65" s="105"/>
    </row>
    <row r="66" spans="1:20">
      <c r="A66" s="99"/>
      <c r="B66" s="100" t="s">
        <v>173</v>
      </c>
      <c r="C66" s="90" t="s">
        <v>174</v>
      </c>
      <c r="D66" s="90"/>
      <c r="E66" s="90"/>
      <c r="F66" s="90"/>
      <c r="G66" s="90" t="s">
        <v>97</v>
      </c>
      <c r="H66" s="101">
        <v>2610</v>
      </c>
      <c r="I66" s="102">
        <v>2789</v>
      </c>
      <c r="J66" s="103"/>
      <c r="K66" s="107"/>
      <c r="L66" s="100"/>
      <c r="M66" s="92">
        <f>IF(K66="",0,(SUMIF($G$10:$G$990,K66,$H$10:$H$990)))</f>
        <v>0</v>
      </c>
      <c r="N66" s="93">
        <f t="shared" si="0"/>
        <v>-1</v>
      </c>
      <c r="O66" s="92">
        <f>IF(K66="",0,(SUMIF($G$9:$G$990,K66,$I$9:$I$990)))</f>
        <v>0</v>
      </c>
      <c r="P66" s="93">
        <f t="shared" si="1"/>
        <v>-1</v>
      </c>
      <c r="Q66" s="104"/>
      <c r="T66" s="105"/>
    </row>
    <row r="67" spans="1:20">
      <c r="A67" s="99"/>
      <c r="B67" s="100" t="s">
        <v>175</v>
      </c>
      <c r="C67" s="90" t="s">
        <v>176</v>
      </c>
      <c r="D67" s="90"/>
      <c r="E67" s="90"/>
      <c r="F67" s="90"/>
      <c r="G67" s="90" t="s">
        <v>97</v>
      </c>
      <c r="H67" s="101">
        <v>1798</v>
      </c>
      <c r="I67" s="102">
        <v>1962</v>
      </c>
      <c r="J67" s="103"/>
      <c r="K67" s="107"/>
      <c r="L67" s="100"/>
      <c r="M67" s="92">
        <f>IF(K67="",0,(SUMIF($G$10:$G$990,K67,$H$10:$H$990)))</f>
        <v>0</v>
      </c>
      <c r="N67" s="93">
        <f t="shared" si="0"/>
        <v>-1</v>
      </c>
      <c r="O67" s="92">
        <f>IF(K67="",0,(SUMIF($G$9:$G$990,K67,$I$9:$I$990)))</f>
        <v>0</v>
      </c>
      <c r="P67" s="93">
        <f t="shared" si="1"/>
        <v>-1</v>
      </c>
      <c r="Q67" s="104"/>
      <c r="T67" s="105"/>
    </row>
    <row r="68" spans="1:20">
      <c r="A68" s="99"/>
      <c r="B68" s="100" t="s">
        <v>177</v>
      </c>
      <c r="C68" s="90" t="s">
        <v>178</v>
      </c>
      <c r="D68" s="90"/>
      <c r="E68" s="90"/>
      <c r="F68" s="90"/>
      <c r="G68" s="90" t="s">
        <v>100</v>
      </c>
      <c r="H68" s="101">
        <v>2373</v>
      </c>
      <c r="I68" s="102">
        <v>2594</v>
      </c>
      <c r="J68" s="103"/>
      <c r="K68" s="107"/>
      <c r="L68" s="100"/>
      <c r="M68" s="92">
        <f>IF(K68="",0,(SUMIF($G$10:$G$990,K68,$H$10:$H$990)))</f>
        <v>0</v>
      </c>
      <c r="N68" s="93">
        <f t="shared" si="0"/>
        <v>-1</v>
      </c>
      <c r="O68" s="92">
        <f>IF(K68="",0,(SUMIF($G$9:$G$990,K68,$I$9:$I$990)))</f>
        <v>0</v>
      </c>
      <c r="P68" s="93">
        <f t="shared" si="1"/>
        <v>-1</v>
      </c>
      <c r="Q68" s="104"/>
      <c r="T68" s="105"/>
    </row>
    <row r="69" spans="1:20">
      <c r="A69" s="99"/>
      <c r="B69" s="100" t="s">
        <v>179</v>
      </c>
      <c r="C69" s="90" t="s">
        <v>180</v>
      </c>
      <c r="D69" s="90"/>
      <c r="E69" s="90"/>
      <c r="F69" s="90"/>
      <c r="G69" s="90" t="s">
        <v>100</v>
      </c>
      <c r="H69" s="101">
        <v>1624</v>
      </c>
      <c r="I69" s="102">
        <v>1792</v>
      </c>
      <c r="J69" s="103"/>
      <c r="K69" s="107"/>
      <c r="L69" s="100"/>
      <c r="M69" s="92">
        <f>IF(K69="",0,(SUMIF($G$10:$G$990,K69,$H$10:$H$990)))</f>
        <v>0</v>
      </c>
      <c r="N69" s="93">
        <f t="shared" si="0"/>
        <v>-1</v>
      </c>
      <c r="O69" s="92">
        <f>IF(K69="",0,(SUMIF($G$9:$G$990,K69,$I$9:$I$990)))</f>
        <v>0</v>
      </c>
      <c r="P69" s="93">
        <f t="shared" si="1"/>
        <v>-1</v>
      </c>
      <c r="Q69" s="104"/>
      <c r="T69" s="105"/>
    </row>
    <row r="70" spans="1:20">
      <c r="A70" s="99"/>
      <c r="B70" s="100" t="s">
        <v>181</v>
      </c>
      <c r="C70" s="90" t="s">
        <v>182</v>
      </c>
      <c r="D70" s="90"/>
      <c r="E70" s="90"/>
      <c r="F70" s="90"/>
      <c r="G70" s="90" t="s">
        <v>100</v>
      </c>
      <c r="H70" s="101">
        <v>2310</v>
      </c>
      <c r="I70" s="102">
        <v>2538</v>
      </c>
      <c r="J70" s="103"/>
      <c r="K70" s="107"/>
      <c r="L70" s="100"/>
      <c r="M70" s="92">
        <f>IF(K70="",0,(SUMIF($G$10:$G$990,K70,$H$10:$H$990)))</f>
        <v>0</v>
      </c>
      <c r="N70" s="93">
        <f t="shared" si="0"/>
        <v>-1</v>
      </c>
      <c r="O70" s="92">
        <f>IF(K70="",0,(SUMIF($G$9:$G$990,K70,$I$9:$I$990)))</f>
        <v>0</v>
      </c>
      <c r="P70" s="93">
        <f t="shared" si="1"/>
        <v>-1</v>
      </c>
      <c r="Q70" s="104"/>
      <c r="T70" s="105"/>
    </row>
    <row r="71" spans="1:20">
      <c r="A71" s="99"/>
      <c r="B71" s="100" t="s">
        <v>183</v>
      </c>
      <c r="C71" s="90" t="s">
        <v>184</v>
      </c>
      <c r="D71" s="90"/>
      <c r="E71" s="90"/>
      <c r="F71" s="90"/>
      <c r="G71" s="90" t="s">
        <v>100</v>
      </c>
      <c r="H71" s="101">
        <v>2788</v>
      </c>
      <c r="I71" s="102">
        <v>2976</v>
      </c>
      <c r="J71" s="103"/>
      <c r="K71" s="107"/>
      <c r="L71" s="100"/>
      <c r="M71" s="92">
        <f>IF(K71="",0,(SUMIF($G$10:$G$990,K71,$H$10:$H$990)))</f>
        <v>0</v>
      </c>
      <c r="N71" s="93">
        <f t="shared" si="0"/>
        <v>-1</v>
      </c>
      <c r="O71" s="92">
        <f>IF(K71="",0,(SUMIF($G$9:$G$990,K71,$I$9:$I$990)))</f>
        <v>0</v>
      </c>
      <c r="P71" s="93">
        <f t="shared" si="1"/>
        <v>-1</v>
      </c>
      <c r="Q71" s="104"/>
      <c r="T71" s="105"/>
    </row>
    <row r="72" spans="1:20">
      <c r="A72" s="99"/>
      <c r="B72" s="100"/>
      <c r="C72" s="90"/>
      <c r="D72" s="90"/>
      <c r="E72" s="90"/>
      <c r="F72" s="90"/>
      <c r="G72" s="90"/>
      <c r="H72" s="101"/>
      <c r="I72" s="109"/>
      <c r="J72" s="103"/>
      <c r="K72" s="107"/>
      <c r="L72" s="100"/>
      <c r="M72" s="92">
        <f>IF(K72="",0,(SUMIF($G$10:$G$990,K72,$H$10:$H$990)))</f>
        <v>0</v>
      </c>
      <c r="N72" s="93">
        <f t="shared" si="0"/>
        <v>-1</v>
      </c>
      <c r="O72" s="92">
        <f>IF(K72="",0,(SUMIF($G$9:$G$990,K72,$I$9:$I$990)))</f>
        <v>0</v>
      </c>
      <c r="P72" s="93">
        <f t="shared" si="1"/>
        <v>-1</v>
      </c>
      <c r="Q72" s="104"/>
      <c r="T72" s="105"/>
    </row>
    <row r="73" spans="1:20">
      <c r="A73" s="99"/>
      <c r="B73" s="100"/>
      <c r="C73" s="90"/>
      <c r="D73" s="90"/>
      <c r="E73" s="90"/>
      <c r="F73" s="90"/>
      <c r="G73" s="90"/>
      <c r="H73" s="101"/>
      <c r="I73" s="109"/>
      <c r="J73" s="103"/>
      <c r="K73" s="107"/>
      <c r="L73" s="100"/>
      <c r="M73" s="92">
        <f>IF(K73="",0,(SUMIF($G$10:$G$990,K73,$H$10:$H$990)))</f>
        <v>0</v>
      </c>
      <c r="N73" s="93">
        <f t="shared" si="0"/>
        <v>-1</v>
      </c>
      <c r="O73" s="92">
        <f>IF(K73="",0,(SUMIF($G$9:$G$990,K73,$I$9:$I$990)))</f>
        <v>0</v>
      </c>
      <c r="P73" s="93">
        <f t="shared" si="1"/>
        <v>-1</v>
      </c>
      <c r="Q73" s="104"/>
      <c r="T73" s="105"/>
    </row>
    <row r="74" spans="1:20">
      <c r="A74" s="99"/>
      <c r="B74" s="100"/>
      <c r="C74" s="90"/>
      <c r="D74" s="90"/>
      <c r="E74" s="90"/>
      <c r="F74" s="90"/>
      <c r="G74" s="90"/>
      <c r="H74" s="101"/>
      <c r="I74" s="109"/>
      <c r="J74" s="103"/>
      <c r="K74" s="107"/>
      <c r="L74" s="100"/>
      <c r="M74" s="92">
        <f>IF(K74="",0,(SUMIF($G$10:$G$990,K74,$H$10:$H$990)))</f>
        <v>0</v>
      </c>
      <c r="N74" s="93">
        <f t="shared" si="0"/>
        <v>-1</v>
      </c>
      <c r="O74" s="92">
        <f>IF(K74="",0,(SUMIF($G$9:$G$990,K74,$I$9:$I$990)))</f>
        <v>0</v>
      </c>
      <c r="P74" s="93">
        <f t="shared" si="1"/>
        <v>-1</v>
      </c>
      <c r="Q74" s="104"/>
      <c r="T74" s="105"/>
    </row>
    <row r="75" spans="1:20">
      <c r="A75" s="99"/>
      <c r="B75" s="100"/>
      <c r="C75" s="90"/>
      <c r="D75" s="90"/>
      <c r="E75" s="90"/>
      <c r="F75" s="90"/>
      <c r="G75" s="90"/>
      <c r="H75" s="101"/>
      <c r="I75" s="109"/>
      <c r="J75" s="103"/>
      <c r="K75" s="107"/>
      <c r="L75" s="100"/>
      <c r="M75" s="92">
        <f>IF(K75="",0,(SUMIF($G$10:$G$990,K75,$H$10:$H$990)))</f>
        <v>0</v>
      </c>
      <c r="N75" s="93">
        <f t="shared" si="0"/>
        <v>-1</v>
      </c>
      <c r="O75" s="92">
        <f>IF(K75="",0,(SUMIF($G$9:$G$990,K75,$I$9:$I$990)))</f>
        <v>0</v>
      </c>
      <c r="P75" s="93">
        <f t="shared" si="1"/>
        <v>-1</v>
      </c>
      <c r="Q75" s="104"/>
      <c r="T75" s="105"/>
    </row>
    <row r="76" spans="1:20">
      <c r="A76" s="99"/>
      <c r="B76" s="100"/>
      <c r="C76" s="90"/>
      <c r="D76" s="90"/>
      <c r="E76" s="90"/>
      <c r="F76" s="90"/>
      <c r="G76" s="90"/>
      <c r="H76" s="101"/>
      <c r="I76" s="109"/>
      <c r="J76" s="103"/>
      <c r="K76" s="107"/>
      <c r="L76" s="100"/>
      <c r="M76" s="92">
        <f>IF(K76="",0,(SUMIF($G$10:$G$990,K76,$H$10:$H$990)))</f>
        <v>0</v>
      </c>
      <c r="N76" s="93">
        <f t="shared" ref="N76:N88" si="2">IF(K76="",-1,(-($L$6-(M76/L76))/$L$6))</f>
        <v>-1</v>
      </c>
      <c r="O76" s="92">
        <f>IF(K76="",0,(SUMIF($G$9:$G$990,K76,$I$9:$I$990)))</f>
        <v>0</v>
      </c>
      <c r="P76" s="93">
        <f t="shared" ref="P76:P88" si="3">IF(K76="",-1,(-($M$6-(O76/L76))/$M$6))</f>
        <v>-1</v>
      </c>
      <c r="Q76" s="104"/>
      <c r="T76" s="105"/>
    </row>
    <row r="77" spans="1:20">
      <c r="A77" s="99"/>
      <c r="B77" s="100"/>
      <c r="C77" s="90"/>
      <c r="D77" s="90"/>
      <c r="E77" s="90"/>
      <c r="F77" s="90"/>
      <c r="G77" s="90"/>
      <c r="H77" s="101"/>
      <c r="I77" s="109"/>
      <c r="J77" s="103"/>
      <c r="K77" s="107"/>
      <c r="L77" s="100"/>
      <c r="M77" s="92">
        <f>IF(K77="",0,(SUMIF($G$10:$G$990,K77,$H$10:$H$990)))</f>
        <v>0</v>
      </c>
      <c r="N77" s="93">
        <f t="shared" si="2"/>
        <v>-1</v>
      </c>
      <c r="O77" s="92">
        <f>IF(K77="",0,(SUMIF($G$9:$G$990,K77,$I$9:$I$990)))</f>
        <v>0</v>
      </c>
      <c r="P77" s="93">
        <f t="shared" si="3"/>
        <v>-1</v>
      </c>
      <c r="Q77" s="104"/>
      <c r="T77" s="105"/>
    </row>
    <row r="78" spans="1:20">
      <c r="A78" s="99"/>
      <c r="B78" s="100"/>
      <c r="C78" s="90"/>
      <c r="D78" s="90"/>
      <c r="E78" s="90"/>
      <c r="F78" s="90"/>
      <c r="G78" s="90"/>
      <c r="H78" s="101"/>
      <c r="I78" s="109"/>
      <c r="J78" s="103"/>
      <c r="K78" s="107"/>
      <c r="L78" s="100"/>
      <c r="M78" s="92">
        <f>IF(K78="",0,(SUMIF($G$10:$G$990,K78,$H$10:$H$990)))</f>
        <v>0</v>
      </c>
      <c r="N78" s="93">
        <f t="shared" si="2"/>
        <v>-1</v>
      </c>
      <c r="O78" s="92">
        <f>IF(K78="",0,(SUMIF($G$9:$G$990,K78,$I$9:$I$990)))</f>
        <v>0</v>
      </c>
      <c r="P78" s="93">
        <f t="shared" si="3"/>
        <v>-1</v>
      </c>
      <c r="Q78" s="104"/>
      <c r="T78" s="105"/>
    </row>
    <row r="79" spans="1:20">
      <c r="A79" s="99"/>
      <c r="B79" s="100"/>
      <c r="C79" s="90"/>
      <c r="D79" s="90"/>
      <c r="E79" s="90"/>
      <c r="F79" s="90"/>
      <c r="G79" s="90"/>
      <c r="H79" s="101"/>
      <c r="I79" s="109"/>
      <c r="J79" s="103"/>
      <c r="K79" s="107"/>
      <c r="L79" s="100"/>
      <c r="M79" s="92">
        <f>IF(K79="",0,(SUMIF($G$10:$G$990,K79,$H$10:$H$990)))</f>
        <v>0</v>
      </c>
      <c r="N79" s="93">
        <f t="shared" si="2"/>
        <v>-1</v>
      </c>
      <c r="O79" s="92">
        <f>IF(K79="",0,(SUMIF($G$9:$G$990,K79,$I$9:$I$990)))</f>
        <v>0</v>
      </c>
      <c r="P79" s="93">
        <f t="shared" si="3"/>
        <v>-1</v>
      </c>
      <c r="Q79" s="104"/>
      <c r="T79" s="105"/>
    </row>
    <row r="80" spans="1:20">
      <c r="A80" s="99"/>
      <c r="B80" s="100"/>
      <c r="C80" s="90"/>
      <c r="D80" s="90"/>
      <c r="E80" s="90"/>
      <c r="F80" s="90"/>
      <c r="G80" s="90"/>
      <c r="H80" s="100"/>
      <c r="I80" s="100"/>
      <c r="J80" s="103"/>
      <c r="K80" s="107"/>
      <c r="L80" s="100"/>
      <c r="M80" s="92">
        <f>IF(K80="",0,(SUMIF($G$10:$G$990,K80,$H$10:$H$990)))</f>
        <v>0</v>
      </c>
      <c r="N80" s="93">
        <f t="shared" si="2"/>
        <v>-1</v>
      </c>
      <c r="O80" s="92">
        <f>IF(K80="",0,(SUMIF($G$9:$G$990,K80,$I$9:$I$990)))</f>
        <v>0</v>
      </c>
      <c r="P80" s="93">
        <f t="shared" si="3"/>
        <v>-1</v>
      </c>
      <c r="Q80" s="104"/>
      <c r="T80" s="105"/>
    </row>
    <row r="81" spans="1:20">
      <c r="A81" s="99"/>
      <c r="B81" s="100"/>
      <c r="C81" s="90"/>
      <c r="D81" s="90"/>
      <c r="E81" s="90"/>
      <c r="F81" s="90"/>
      <c r="G81" s="90"/>
      <c r="H81" s="100"/>
      <c r="I81" s="100"/>
      <c r="J81" s="103"/>
      <c r="K81" s="107"/>
      <c r="L81" s="100"/>
      <c r="M81" s="92">
        <f>IF(K81="",0,(SUMIF($G$10:$G$990,K81,$H$10:$H$990)))</f>
        <v>0</v>
      </c>
      <c r="N81" s="93">
        <f t="shared" si="2"/>
        <v>-1</v>
      </c>
      <c r="O81" s="92">
        <f>IF(K81="",0,(SUMIF($G$9:$G$990,K81,$I$9:$I$990)))</f>
        <v>0</v>
      </c>
      <c r="P81" s="93">
        <f t="shared" si="3"/>
        <v>-1</v>
      </c>
      <c r="Q81" s="104"/>
      <c r="T81" s="105"/>
    </row>
    <row r="82" spans="1:20">
      <c r="A82" s="99"/>
      <c r="J82" s="103"/>
      <c r="K82" s="107"/>
      <c r="L82" s="100"/>
      <c r="M82" s="92">
        <f>IF(K82="",0,(SUMIF($G$10:$G$990,K82,$H$10:$H$990)))</f>
        <v>0</v>
      </c>
      <c r="N82" s="93">
        <f t="shared" si="2"/>
        <v>-1</v>
      </c>
      <c r="O82" s="92">
        <f>IF(K82="",0,(SUMIF($G$9:$G$990,K82,$I$9:$I$990)))</f>
        <v>0</v>
      </c>
      <c r="P82" s="93">
        <f t="shared" si="3"/>
        <v>-1</v>
      </c>
      <c r="Q82" s="104"/>
      <c r="T82" s="105"/>
    </row>
    <row r="83" spans="1:20">
      <c r="A83" s="99"/>
      <c r="J83" s="103"/>
      <c r="K83" s="107"/>
      <c r="L83" s="100"/>
      <c r="M83" s="92">
        <f>IF(K83="",0,(SUMIF($G$10:$G$990,K83,$H$10:$H$990)))</f>
        <v>0</v>
      </c>
      <c r="N83" s="93">
        <f t="shared" si="2"/>
        <v>-1</v>
      </c>
      <c r="O83" s="92">
        <f>IF(K83="",0,(SUMIF($G$9:$G$990,K83,$I$9:$I$990)))</f>
        <v>0</v>
      </c>
      <c r="P83" s="93">
        <f t="shared" si="3"/>
        <v>-1</v>
      </c>
      <c r="Q83" s="104"/>
      <c r="T83" s="105"/>
    </row>
    <row r="84" spans="1:20">
      <c r="A84" s="99"/>
      <c r="J84" s="103"/>
      <c r="K84" s="107"/>
      <c r="L84" s="100"/>
      <c r="M84" s="92">
        <f>IF(K84="",0,(SUMIF($G$10:$G$990,K84,$H$10:$H$990)))</f>
        <v>0</v>
      </c>
      <c r="N84" s="93">
        <f t="shared" si="2"/>
        <v>-1</v>
      </c>
      <c r="O84" s="92">
        <f>IF(K84="",0,(SUMIF($G$9:$G$990,K84,$I$9:$I$990)))</f>
        <v>0</v>
      </c>
      <c r="P84" s="93">
        <f t="shared" si="3"/>
        <v>-1</v>
      </c>
      <c r="Q84" s="104"/>
      <c r="T84" s="105"/>
    </row>
    <row r="85" spans="1:20">
      <c r="A85" s="99"/>
      <c r="J85" s="103"/>
      <c r="K85" s="107"/>
      <c r="L85" s="100"/>
      <c r="M85" s="92">
        <f>IF(K85="",0,(SUMIF($G$10:$G$990,K85,$H$10:$H$990)))</f>
        <v>0</v>
      </c>
      <c r="N85" s="93">
        <f t="shared" si="2"/>
        <v>-1</v>
      </c>
      <c r="O85" s="92">
        <f>IF(K85="",0,(SUMIF($G$9:$G$990,K85,$I$9:$I$990)))</f>
        <v>0</v>
      </c>
      <c r="P85" s="93">
        <f t="shared" si="3"/>
        <v>-1</v>
      </c>
      <c r="Q85" s="104"/>
    </row>
    <row r="86" spans="1:20">
      <c r="A86" s="99"/>
      <c r="J86" s="103"/>
      <c r="K86" s="107"/>
      <c r="L86" s="100"/>
      <c r="M86" s="92">
        <f>IF(K86="",0,(SUMIF($G$10:$G$990,K86,$H$10:$H$990)))</f>
        <v>0</v>
      </c>
      <c r="N86" s="93">
        <f t="shared" si="2"/>
        <v>-1</v>
      </c>
      <c r="O86" s="92">
        <f>IF(K86="",0,(SUMIF($G$9:$G$990,K86,$I$9:$I$990)))</f>
        <v>0</v>
      </c>
      <c r="P86" s="93">
        <f t="shared" si="3"/>
        <v>-1</v>
      </c>
      <c r="Q86" s="104"/>
    </row>
    <row r="87" spans="1:20">
      <c r="A87" s="99"/>
      <c r="J87" s="103"/>
      <c r="K87" s="107"/>
      <c r="L87" s="100"/>
      <c r="M87" s="92">
        <f>IF(K87="",0,(SUMIF($G$10:$G$990,K87,$H$10:$H$990)))</f>
        <v>0</v>
      </c>
      <c r="N87" s="93">
        <f t="shared" si="2"/>
        <v>-1</v>
      </c>
      <c r="O87" s="92">
        <f>IF(K87="",0,(SUMIF($G$9:$G$990,K87,$I$9:$I$990)))</f>
        <v>0</v>
      </c>
      <c r="P87" s="93">
        <f t="shared" si="3"/>
        <v>-1</v>
      </c>
      <c r="Q87" s="104"/>
    </row>
    <row r="88" spans="1:20">
      <c r="A88" s="99"/>
      <c r="Q88" s="104"/>
    </row>
    <row r="89" spans="1:20">
      <c r="A89" s="99"/>
      <c r="Q89" s="104"/>
    </row>
    <row r="90" spans="1:20">
      <c r="A90" s="99"/>
      <c r="Q90" s="104"/>
    </row>
    <row r="91" spans="1:20">
      <c r="A91" s="99"/>
      <c r="Q91" s="104"/>
    </row>
  </sheetData>
  <mergeCells count="1">
    <mergeCell ref="B4:F6"/>
  </mergeCells>
  <conditionalFormatting sqref="M10:M87 O10:O87">
    <cfRule type="cellIs" dxfId="7" priority="1" stopIfTrue="1" operator="equal">
      <formula>0</formula>
    </cfRule>
  </conditionalFormatting>
  <conditionalFormatting sqref="N10:N87 P10:P87">
    <cfRule type="cellIs" dxfId="6" priority="2" stopIfTrue="1" operator="equal">
      <formula>-1</formula>
    </cfRule>
    <cfRule type="cellIs" dxfId="5" priority="3" stopIfTrue="1" operator="notBetween">
      <formula>-0.2049</formula>
      <formula>0.2049</formula>
    </cfRule>
    <cfRule type="cellIs" dxfId="4"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zoomScale="73" zoomScaleNormal="73" workbookViewId="0">
      <selection activeCell="E24" sqref="E24"/>
    </sheetView>
  </sheetViews>
  <sheetFormatPr defaultColWidth="8.88671875" defaultRowHeight="15"/>
  <cols>
    <col min="1" max="1" width="2.77734375" style="6" customWidth="1"/>
    <col min="2" max="2" width="9.88671875" style="7" customWidth="1"/>
    <col min="3" max="3" width="45.33203125" style="5" bestFit="1" customWidth="1"/>
    <col min="4" max="6" width="23" style="5" customWidth="1"/>
    <col min="7" max="7" width="31.5546875" style="5" customWidth="1"/>
    <col min="8" max="8" width="12.21875" style="7" customWidth="1"/>
    <col min="9" max="9" width="12.21875" style="13" customWidth="1"/>
    <col min="10" max="10" width="2.77734375" style="6" customWidth="1"/>
    <col min="11" max="11" width="32.21875" style="6" customWidth="1"/>
    <col min="12" max="16" width="12.88671875" style="7" customWidth="1"/>
    <col min="17" max="16384" width="8.88671875" style="6"/>
  </cols>
  <sheetData>
    <row r="2" spans="1:20" s="20" customFormat="1" ht="18.75">
      <c r="B2" s="22" t="s">
        <v>24</v>
      </c>
      <c r="C2" s="22"/>
      <c r="D2" s="22"/>
      <c r="E2" s="22"/>
      <c r="F2" s="22"/>
      <c r="G2" s="22"/>
      <c r="H2" s="21"/>
      <c r="I2" s="23"/>
      <c r="L2" s="21"/>
      <c r="M2" s="21"/>
      <c r="N2" s="21"/>
      <c r="O2" s="21"/>
      <c r="P2" s="21"/>
    </row>
    <row r="3" spans="1:20" s="24" customFormat="1" ht="15.75">
      <c r="A3" s="40"/>
      <c r="B3" s="36"/>
      <c r="C3" s="36"/>
      <c r="D3" s="36"/>
      <c r="E3" s="36"/>
      <c r="F3" s="36"/>
      <c r="G3" s="30"/>
      <c r="H3" s="41"/>
      <c r="I3" s="41"/>
      <c r="J3" s="40"/>
      <c r="K3" s="27" t="s">
        <v>25</v>
      </c>
      <c r="L3" s="42">
        <v>2023</v>
      </c>
      <c r="M3" s="42">
        <v>2029</v>
      </c>
      <c r="N3" s="43"/>
      <c r="O3" s="43"/>
      <c r="P3" s="43"/>
      <c r="Q3" s="40"/>
      <c r="R3" s="40"/>
      <c r="S3" s="40"/>
      <c r="T3" s="40"/>
    </row>
    <row r="4" spans="1:20" s="24" customFormat="1" ht="15" customHeight="1">
      <c r="A4" s="40"/>
      <c r="B4" s="116" t="s">
        <v>26</v>
      </c>
      <c r="C4" s="116"/>
      <c r="D4" s="116"/>
      <c r="E4" s="116"/>
      <c r="F4" s="116"/>
      <c r="G4" s="40"/>
      <c r="H4" s="40"/>
      <c r="I4" s="40"/>
      <c r="J4" s="40"/>
      <c r="K4" s="25" t="s">
        <v>27</v>
      </c>
      <c r="L4" s="26">
        <f>SUM(L10:L87)</f>
        <v>49</v>
      </c>
      <c r="M4" s="26">
        <f>SUM(L10:L87)</f>
        <v>49</v>
      </c>
      <c r="N4" s="43"/>
      <c r="O4" s="43"/>
      <c r="P4" s="43"/>
      <c r="Q4" s="40"/>
      <c r="R4" s="40"/>
      <c r="S4" s="40"/>
      <c r="T4" s="40"/>
    </row>
    <row r="5" spans="1:20" s="24" customFormat="1" ht="15" customHeight="1">
      <c r="A5" s="40"/>
      <c r="B5" s="116"/>
      <c r="C5" s="116"/>
      <c r="D5" s="116"/>
      <c r="E5" s="116"/>
      <c r="F5" s="116"/>
      <c r="G5" s="29"/>
      <c r="H5" s="26"/>
      <c r="I5" s="26"/>
      <c r="J5" s="40"/>
      <c r="K5" s="25" t="s">
        <v>28</v>
      </c>
      <c r="L5" s="26">
        <f>SUM(H10:H81)</f>
        <v>122803</v>
      </c>
      <c r="M5" s="26">
        <f>SUM(I10:I81)</f>
        <v>132604</v>
      </c>
      <c r="N5" s="43"/>
      <c r="O5" s="43"/>
      <c r="P5" s="43"/>
      <c r="Q5" s="40"/>
      <c r="R5" s="40"/>
      <c r="S5" s="40"/>
      <c r="T5" s="40"/>
    </row>
    <row r="6" spans="1:20" s="24" customFormat="1" ht="15.75" customHeight="1">
      <c r="A6" s="40"/>
      <c r="B6" s="116"/>
      <c r="C6" s="116"/>
      <c r="D6" s="116"/>
      <c r="E6" s="116"/>
      <c r="F6" s="116"/>
      <c r="G6" s="40"/>
      <c r="H6" s="40"/>
      <c r="I6" s="40"/>
      <c r="J6" s="40"/>
      <c r="K6" s="25" t="s">
        <v>29</v>
      </c>
      <c r="L6" s="26">
        <f>L5/L4</f>
        <v>2506.1836734693879</v>
      </c>
      <c r="M6" s="26">
        <f>M5/M4</f>
        <v>2706.204081632653</v>
      </c>
      <c r="N6" s="43"/>
      <c r="O6" s="43"/>
      <c r="P6" s="43"/>
      <c r="Q6" s="40"/>
      <c r="R6" s="40"/>
      <c r="S6" s="40"/>
      <c r="T6" s="40"/>
    </row>
    <row r="7" spans="1:20" s="24" customFormat="1" ht="15.75" customHeight="1" thickBot="1">
      <c r="A7" s="40"/>
      <c r="B7" s="7"/>
      <c r="C7" s="5"/>
      <c r="D7" s="5"/>
      <c r="E7" s="5"/>
      <c r="F7" s="5"/>
      <c r="G7" s="5"/>
      <c r="H7" s="7"/>
      <c r="I7" s="13"/>
      <c r="J7" s="6"/>
      <c r="K7" s="6"/>
      <c r="L7" s="7"/>
      <c r="M7" s="7"/>
      <c r="N7" s="7"/>
      <c r="O7" s="7"/>
      <c r="P7" s="7"/>
      <c r="Q7" s="40"/>
      <c r="R7" s="40"/>
      <c r="S7" s="40"/>
      <c r="T7" s="40"/>
    </row>
    <row r="8" spans="1:20" s="24" customFormat="1" ht="32.25" customHeight="1" thickBot="1">
      <c r="A8" s="40"/>
      <c r="B8" s="38" t="s">
        <v>30</v>
      </c>
      <c r="C8" s="45" t="s">
        <v>31</v>
      </c>
      <c r="D8" s="45" t="s">
        <v>32</v>
      </c>
      <c r="E8" s="45" t="s">
        <v>33</v>
      </c>
      <c r="F8" s="45" t="s">
        <v>34</v>
      </c>
      <c r="G8" s="45" t="s">
        <v>35</v>
      </c>
      <c r="H8" s="38" t="s">
        <v>36</v>
      </c>
      <c r="I8" s="38" t="s">
        <v>37</v>
      </c>
      <c r="J8" s="44"/>
      <c r="K8" s="46" t="s">
        <v>38</v>
      </c>
      <c r="L8" s="38" t="s">
        <v>39</v>
      </c>
      <c r="M8" s="38" t="s">
        <v>36</v>
      </c>
      <c r="N8" s="38" t="s">
        <v>40</v>
      </c>
      <c r="O8" s="38" t="s">
        <v>37</v>
      </c>
      <c r="P8" s="38" t="s">
        <v>40</v>
      </c>
      <c r="Q8" s="40"/>
      <c r="R8" s="40"/>
      <c r="S8" s="40"/>
      <c r="T8" s="40"/>
    </row>
    <row r="9" spans="1:20" ht="15.75">
      <c r="B9" s="54"/>
      <c r="C9" s="55"/>
      <c r="D9" s="55"/>
      <c r="E9" s="55"/>
      <c r="F9" s="55"/>
      <c r="G9" s="55"/>
      <c r="H9" s="54"/>
      <c r="I9" s="56"/>
      <c r="J9" s="44"/>
      <c r="K9" s="48"/>
      <c r="L9" s="47"/>
      <c r="M9" s="47"/>
      <c r="N9" s="47"/>
      <c r="O9" s="47"/>
      <c r="P9" s="47"/>
    </row>
    <row r="10" spans="1:20" ht="15.75" customHeight="1">
      <c r="B10" s="63" t="s">
        <v>41</v>
      </c>
      <c r="C10" s="10" t="s">
        <v>42</v>
      </c>
      <c r="D10" s="11"/>
      <c r="E10" s="11"/>
      <c r="F10" s="11"/>
      <c r="G10" s="10" t="s">
        <v>43</v>
      </c>
      <c r="H10" s="34">
        <v>1831</v>
      </c>
      <c r="I10" s="58">
        <v>1988</v>
      </c>
      <c r="J10" s="50"/>
      <c r="K10" s="10" t="s">
        <v>43</v>
      </c>
      <c r="L10" s="51">
        <v>3</v>
      </c>
      <c r="M10" s="14">
        <f>IF(K10="",0,(SUMIF($G$10:$G$990,K10,$H$10:$H$990)))</f>
        <v>7592</v>
      </c>
      <c r="N10" s="15">
        <f>IF(K10="",-1,(-($L$6-(M10/L10))/$L$6))</f>
        <v>9.769033872679413E-3</v>
      </c>
      <c r="O10" s="14">
        <f>IF(K10="",0,(SUMIF($G$9:$G$990,K10,$I$9:$I$990)))</f>
        <v>8151</v>
      </c>
      <c r="P10" s="65">
        <f>IF(K10="",-1,(-($M$6-(O10/L10))/$M$6))</f>
        <v>3.9893215890923527E-3</v>
      </c>
    </row>
    <row r="11" spans="1:20" ht="15.75">
      <c r="B11" s="62" t="s">
        <v>44</v>
      </c>
      <c r="C11" s="10" t="s">
        <v>45</v>
      </c>
      <c r="D11" s="11"/>
      <c r="E11" s="11"/>
      <c r="F11" s="11"/>
      <c r="G11" s="10" t="s">
        <v>43</v>
      </c>
      <c r="H11" s="34">
        <v>2502</v>
      </c>
      <c r="I11" s="58">
        <v>2715</v>
      </c>
      <c r="J11" s="50"/>
      <c r="K11" s="10" t="s">
        <v>46</v>
      </c>
      <c r="L11" s="51">
        <v>3</v>
      </c>
      <c r="M11" s="14">
        <f>IF(K11="",0,(SUMIF($G$10:$G$990,K11,$H$10:$H$990)))</f>
        <v>7287</v>
      </c>
      <c r="N11" s="15">
        <f>IF(K11="",-1,(-($L$6-(M11/L11))/$L$6))</f>
        <v>-3.07972932257356E-2</v>
      </c>
      <c r="O11" s="14">
        <f>IF(K11="",0,(SUMIF($G$9:$G$990,K11,$I$9:$I$990)))</f>
        <v>7833</v>
      </c>
      <c r="P11" s="66">
        <f>IF(K11="",-1,(-($M$6-(O11/L11))/$M$6))</f>
        <v>-3.5179934240294392E-2</v>
      </c>
    </row>
    <row r="12" spans="1:20" s="4" customFormat="1" ht="15.75">
      <c r="A12" s="44"/>
      <c r="B12" s="62" t="s">
        <v>47</v>
      </c>
      <c r="C12" s="10" t="s">
        <v>48</v>
      </c>
      <c r="D12" s="11"/>
      <c r="E12" s="11"/>
      <c r="F12" s="11"/>
      <c r="G12" s="10" t="s">
        <v>43</v>
      </c>
      <c r="H12" s="34">
        <v>2564</v>
      </c>
      <c r="I12" s="58">
        <v>2700</v>
      </c>
      <c r="J12" s="50"/>
      <c r="K12" s="10" t="s">
        <v>49</v>
      </c>
      <c r="L12" s="51">
        <v>3</v>
      </c>
      <c r="M12" s="14">
        <f>IF(K12="",0,(SUMIF($G$10:$G$990,K12,$H$10:$H$990)))</f>
        <v>7401</v>
      </c>
      <c r="N12" s="15">
        <f t="shared" ref="N12:N74" si="0">IF(K12="",-1,(-($L$6-(M12/L12))/$L$6))</f>
        <v>-1.5634797195508327E-2</v>
      </c>
      <c r="O12" s="14">
        <f>IF(K12="",0,(SUMIF($G$9:$G$990,K12,$I$9:$I$990)))</f>
        <v>7939</v>
      </c>
      <c r="P12" s="66">
        <f t="shared" ref="P12:P74" si="1">IF(K12="",-1,(-($M$6-(O12/L12))/$M$6))</f>
        <v>-2.2123515630498757E-2</v>
      </c>
      <c r="Q12" s="44"/>
      <c r="R12" s="44"/>
      <c r="S12" s="44"/>
      <c r="T12" s="44"/>
    </row>
    <row r="13" spans="1:20" s="4" customFormat="1" ht="15.75">
      <c r="A13" s="44"/>
      <c r="B13" s="62" t="s">
        <v>50</v>
      </c>
      <c r="C13" s="10" t="s">
        <v>51</v>
      </c>
      <c r="D13" s="11"/>
      <c r="E13" s="11"/>
      <c r="F13" s="11"/>
      <c r="G13" s="10" t="s">
        <v>43</v>
      </c>
      <c r="H13" s="34">
        <v>695</v>
      </c>
      <c r="I13" s="58">
        <v>748</v>
      </c>
      <c r="J13" s="50"/>
      <c r="K13" s="10" t="s">
        <v>52</v>
      </c>
      <c r="L13" s="51">
        <v>2</v>
      </c>
      <c r="M13" s="14">
        <f>IF(K13="",0,(SUMIF($G$10:$G$990,K13,$H$10:$H$990)))</f>
        <v>5646</v>
      </c>
      <c r="N13" s="15">
        <f t="shared" si="0"/>
        <v>0.12641384982451562</v>
      </c>
      <c r="O13" s="14">
        <f>IF(K13="",0,(SUMIF($G$9:$G$990,K13,$I$9:$I$990)))</f>
        <v>5971</v>
      </c>
      <c r="P13" s="66">
        <f t="shared" si="1"/>
        <v>0.1032057856474918</v>
      </c>
      <c r="Q13" s="44"/>
      <c r="R13" s="44"/>
      <c r="S13" s="44"/>
      <c r="T13" s="44"/>
    </row>
    <row r="14" spans="1:20" s="4" customFormat="1" ht="15.75">
      <c r="A14" s="49"/>
      <c r="B14" s="12" t="s">
        <v>53</v>
      </c>
      <c r="C14" s="10" t="s">
        <v>54</v>
      </c>
      <c r="D14" s="11"/>
      <c r="E14" s="11"/>
      <c r="F14" s="11"/>
      <c r="G14" s="10" t="s">
        <v>46</v>
      </c>
      <c r="H14" s="34">
        <v>660</v>
      </c>
      <c r="I14" s="58">
        <v>727</v>
      </c>
      <c r="J14" s="50"/>
      <c r="K14" s="10" t="s">
        <v>55</v>
      </c>
      <c r="L14" s="51">
        <v>2</v>
      </c>
      <c r="M14" s="14">
        <f>IF(K14="",0,(SUMIF($G$10:$G$990,K14,$H$10:$H$990)))</f>
        <v>4433</v>
      </c>
      <c r="N14" s="15">
        <f t="shared" si="0"/>
        <v>-0.11558756707898023</v>
      </c>
      <c r="O14" s="14">
        <f>IF(K14="",0,(SUMIF($G$9:$G$990,K14,$I$9:$I$990)))</f>
        <v>4984</v>
      </c>
      <c r="P14" s="15">
        <f t="shared" si="1"/>
        <v>-7.915296672800215E-2</v>
      </c>
      <c r="Q14" s="52"/>
      <c r="R14" s="44"/>
      <c r="S14" s="44"/>
      <c r="T14" s="44"/>
    </row>
    <row r="15" spans="1:20" s="4" customFormat="1" ht="15.75">
      <c r="A15" s="44"/>
      <c r="B15" s="62" t="s">
        <v>56</v>
      </c>
      <c r="C15" s="10" t="s">
        <v>57</v>
      </c>
      <c r="D15" s="11"/>
      <c r="E15" s="11"/>
      <c r="F15" s="11"/>
      <c r="G15" s="10" t="s">
        <v>46</v>
      </c>
      <c r="H15" s="34">
        <v>1406</v>
      </c>
      <c r="I15" s="64">
        <v>1539</v>
      </c>
      <c r="J15" s="49"/>
      <c r="K15" s="10" t="s">
        <v>58</v>
      </c>
      <c r="L15" s="51">
        <v>2</v>
      </c>
      <c r="M15" s="14">
        <f>IF(K15="",0,(SUMIF($G$10:$G$990,K15,$H$10:$H$990)))</f>
        <v>5259</v>
      </c>
      <c r="N15" s="15">
        <f t="shared" si="0"/>
        <v>4.9204823986384622E-2</v>
      </c>
      <c r="O15" s="14">
        <f>IF(K15="",0,(SUMIF($G$9:$G$990,K15,$I$9:$I$990)))</f>
        <v>5601</v>
      </c>
      <c r="P15" s="15">
        <f t="shared" si="1"/>
        <v>3.4844348586769651E-2</v>
      </c>
      <c r="Q15" s="52"/>
      <c r="R15" s="44"/>
      <c r="S15" s="44"/>
      <c r="T15" s="53"/>
    </row>
    <row r="16" spans="1:20" s="4" customFormat="1" ht="15.75">
      <c r="A16" s="49"/>
      <c r="B16" s="12" t="s">
        <v>59</v>
      </c>
      <c r="C16" s="10" t="s">
        <v>60</v>
      </c>
      <c r="D16" s="11"/>
      <c r="E16" s="11"/>
      <c r="F16" s="11"/>
      <c r="G16" s="10" t="s">
        <v>46</v>
      </c>
      <c r="H16" s="34">
        <v>2910</v>
      </c>
      <c r="I16" s="58">
        <v>3056</v>
      </c>
      <c r="J16" s="28"/>
      <c r="K16" s="10" t="s">
        <v>61</v>
      </c>
      <c r="L16" s="51">
        <v>3</v>
      </c>
      <c r="M16" s="14">
        <f>IF(K16="",0,(SUMIF($G$10:$G$990,K16,$H$10:$H$990)))</f>
        <v>8273</v>
      </c>
      <c r="N16" s="15">
        <f t="shared" si="0"/>
        <v>0.10034499700061603</v>
      </c>
      <c r="O16" s="14">
        <f>IF(K16="",0,(SUMIF($G$9:$G$990,K16,$I$9:$I$990)))</f>
        <v>8783</v>
      </c>
      <c r="P16" s="15">
        <f t="shared" si="1"/>
        <v>8.1835138205986716E-2</v>
      </c>
      <c r="Q16" s="52"/>
      <c r="R16" s="44"/>
      <c r="S16" s="44"/>
      <c r="T16" s="53"/>
    </row>
    <row r="17" spans="1:20" s="4" customFormat="1" ht="15.75">
      <c r="A17" s="49"/>
      <c r="B17" s="12" t="s">
        <v>62</v>
      </c>
      <c r="C17" s="10" t="s">
        <v>63</v>
      </c>
      <c r="D17" s="11"/>
      <c r="E17" s="11"/>
      <c r="F17" s="11"/>
      <c r="G17" s="10" t="s">
        <v>46</v>
      </c>
      <c r="H17" s="34">
        <v>2311</v>
      </c>
      <c r="I17" s="58">
        <v>2511</v>
      </c>
      <c r="J17" s="28"/>
      <c r="K17" s="10" t="s">
        <v>64</v>
      </c>
      <c r="L17" s="51">
        <v>3</v>
      </c>
      <c r="M17" s="14">
        <f>IF(K17="",0,(SUMIF($G$10:$G$990,K17,$H$10:$H$990)))</f>
        <v>6701</v>
      </c>
      <c r="N17" s="15">
        <f t="shared" si="0"/>
        <v>-0.10873784299514953</v>
      </c>
      <c r="O17" s="14">
        <f>IF(K17="",0,(SUMIF($G$9:$G$990,K17,$I$9:$I$990)))</f>
        <v>7203</v>
      </c>
      <c r="P17" s="15">
        <f t="shared" si="1"/>
        <v>-0.11277940333624926</v>
      </c>
      <c r="Q17" s="52"/>
      <c r="R17" s="44"/>
      <c r="S17" s="44"/>
      <c r="T17" s="53"/>
    </row>
    <row r="18" spans="1:20" s="4" customFormat="1" ht="15.75">
      <c r="A18" s="49"/>
      <c r="B18" s="12" t="s">
        <v>65</v>
      </c>
      <c r="C18" s="10" t="s">
        <v>66</v>
      </c>
      <c r="D18" s="11"/>
      <c r="E18" s="11"/>
      <c r="F18" s="11"/>
      <c r="G18" s="10" t="s">
        <v>49</v>
      </c>
      <c r="H18" s="34">
        <v>668</v>
      </c>
      <c r="I18" s="58">
        <v>720</v>
      </c>
      <c r="J18" s="28"/>
      <c r="K18" s="10" t="s">
        <v>67</v>
      </c>
      <c r="L18" s="51">
        <v>2</v>
      </c>
      <c r="M18" s="14">
        <f>IF(K18="",0,(SUMIF($G$10:$G$990,K18,$H$10:$H$990)))</f>
        <v>5136</v>
      </c>
      <c r="N18" s="15">
        <f t="shared" si="0"/>
        <v>2.466552120062206E-2</v>
      </c>
      <c r="O18" s="14">
        <f>IF(K18="",0,(SUMIF($G$9:$G$990,K18,$I$9:$I$990)))</f>
        <v>5420</v>
      </c>
      <c r="P18" s="15">
        <f t="shared" si="1"/>
        <v>1.4026726192271899E-3</v>
      </c>
      <c r="Q18" s="52"/>
      <c r="R18" s="44"/>
      <c r="S18" s="44"/>
      <c r="T18" s="53"/>
    </row>
    <row r="19" spans="1:20" s="4" customFormat="1" ht="15.75">
      <c r="A19" s="44"/>
      <c r="B19" s="62" t="s">
        <v>68</v>
      </c>
      <c r="C19" s="10" t="s">
        <v>69</v>
      </c>
      <c r="D19" s="11"/>
      <c r="E19" s="11"/>
      <c r="F19" s="11"/>
      <c r="G19" s="10" t="s">
        <v>49</v>
      </c>
      <c r="H19" s="34">
        <v>2672</v>
      </c>
      <c r="I19" s="58">
        <v>2868</v>
      </c>
      <c r="J19" s="28"/>
      <c r="K19" s="10" t="s">
        <v>70</v>
      </c>
      <c r="L19" s="51">
        <v>2</v>
      </c>
      <c r="M19" s="14">
        <f>IF(K19="",0,(SUMIF($G$10:$G$990,K19,$H$10:$H$990)))</f>
        <v>4550</v>
      </c>
      <c r="N19" s="15">
        <f t="shared" si="0"/>
        <v>-9.2245303453498767E-2</v>
      </c>
      <c r="O19" s="14">
        <f>IF(K19="",0,(SUMIF($G$9:$G$990,K19,$I$9:$I$990)))</f>
        <v>4836</v>
      </c>
      <c r="P19" s="15">
        <f t="shared" si="1"/>
        <v>-0.10649754155229102</v>
      </c>
      <c r="Q19" s="52"/>
      <c r="R19" s="44"/>
      <c r="S19" s="44"/>
      <c r="T19" s="53"/>
    </row>
    <row r="20" spans="1:20" ht="15.75">
      <c r="A20" s="9"/>
      <c r="B20" s="12" t="s">
        <v>71</v>
      </c>
      <c r="C20" s="10" t="s">
        <v>72</v>
      </c>
      <c r="D20" s="11"/>
      <c r="E20" s="11"/>
      <c r="F20" s="11"/>
      <c r="G20" s="10" t="s">
        <v>49</v>
      </c>
      <c r="H20" s="34">
        <v>1791</v>
      </c>
      <c r="I20" s="59">
        <v>1917</v>
      </c>
      <c r="J20" s="28"/>
      <c r="K20" s="10" t="s">
        <v>73</v>
      </c>
      <c r="L20" s="51">
        <v>3</v>
      </c>
      <c r="M20" s="14">
        <f>IF(K20="",0,(SUMIF($G$10:$G$990,K20,$H$10:$H$990)))</f>
        <v>8416</v>
      </c>
      <c r="N20" s="15">
        <f t="shared" si="0"/>
        <v>0.1193646192139714</v>
      </c>
      <c r="O20" s="14">
        <f>IF(K20="",0,(SUMIF($G$9:$G$990,K20,$I$9:$I$990)))</f>
        <v>9293</v>
      </c>
      <c r="P20" s="15">
        <f t="shared" si="1"/>
        <v>0.14465375604556924</v>
      </c>
      <c r="Q20" s="8"/>
      <c r="T20" s="35"/>
    </row>
    <row r="21" spans="1:20" ht="15.75">
      <c r="A21" s="9"/>
      <c r="B21" s="12" t="s">
        <v>74</v>
      </c>
      <c r="C21" s="10" t="s">
        <v>75</v>
      </c>
      <c r="D21" s="11"/>
      <c r="E21" s="11"/>
      <c r="F21" s="11"/>
      <c r="G21" s="10" t="s">
        <v>49</v>
      </c>
      <c r="H21" s="34">
        <v>2270</v>
      </c>
      <c r="I21" s="58">
        <v>2434</v>
      </c>
      <c r="J21" s="28"/>
      <c r="K21" s="10" t="s">
        <v>76</v>
      </c>
      <c r="L21" s="51">
        <v>2</v>
      </c>
      <c r="M21" s="14">
        <f>IF(K21="",0,(SUMIF($G$10:$G$990,K21,$H$10:$H$990)))</f>
        <v>5041</v>
      </c>
      <c r="N21" s="15">
        <f t="shared" si="0"/>
        <v>5.7124011628379668E-3</v>
      </c>
      <c r="O21" s="14">
        <f>IF(K21="",0,(SUMIF($G$9:$G$990,K21,$I$9:$I$990)))</f>
        <v>5632</v>
      </c>
      <c r="P21" s="15">
        <f t="shared" si="1"/>
        <v>4.0571928448613938E-2</v>
      </c>
      <c r="Q21" s="8"/>
      <c r="T21" s="35"/>
    </row>
    <row r="22" spans="1:20" ht="15.75">
      <c r="A22" s="9"/>
      <c r="B22" s="12" t="s">
        <v>77</v>
      </c>
      <c r="C22" s="10" t="s">
        <v>78</v>
      </c>
      <c r="D22" s="11"/>
      <c r="E22" s="11"/>
      <c r="F22" s="11"/>
      <c r="G22" s="10" t="s">
        <v>52</v>
      </c>
      <c r="H22" s="34">
        <v>558</v>
      </c>
      <c r="I22" s="58">
        <v>597</v>
      </c>
      <c r="J22" s="28"/>
      <c r="K22" s="10" t="s">
        <v>79</v>
      </c>
      <c r="L22" s="51">
        <v>2</v>
      </c>
      <c r="M22" s="14">
        <f>IF(K22="",0,(SUMIF($G$10:$G$990,K22,$H$10:$H$990)))</f>
        <v>5182</v>
      </c>
      <c r="N22" s="15">
        <f t="shared" si="0"/>
        <v>3.384282142944383E-2</v>
      </c>
      <c r="O22" s="14">
        <f>IF(K22="",0,(SUMIF($G$9:$G$990,K22,$I$9:$I$990)))</f>
        <v>5448</v>
      </c>
      <c r="P22" s="15">
        <f t="shared" si="1"/>
        <v>6.5759705589575144E-3</v>
      </c>
      <c r="Q22" s="8"/>
      <c r="T22" s="35"/>
    </row>
    <row r="23" spans="1:20" ht="15.75">
      <c r="A23" s="9"/>
      <c r="B23" s="12" t="s">
        <v>80</v>
      </c>
      <c r="C23" s="10" t="s">
        <v>81</v>
      </c>
      <c r="D23" s="11"/>
      <c r="E23" s="11"/>
      <c r="F23" s="11"/>
      <c r="G23" s="10" t="s">
        <v>52</v>
      </c>
      <c r="H23" s="34">
        <v>3117</v>
      </c>
      <c r="I23" s="58">
        <v>3249</v>
      </c>
      <c r="J23" s="28"/>
      <c r="K23" s="10" t="s">
        <v>82</v>
      </c>
      <c r="L23" s="51">
        <v>3</v>
      </c>
      <c r="M23" s="14">
        <f>IF(K23="",0,(SUMIF($G$10:$G$990,K23,$H$10:$H$990)))</f>
        <v>6331</v>
      </c>
      <c r="N23" s="15">
        <f t="shared" si="0"/>
        <v>-0.1579494529178169</v>
      </c>
      <c r="O23" s="14">
        <f>IF(K23="",0,(SUMIF($G$9:$G$990,K23,$I$9:$I$990)))</f>
        <v>6780</v>
      </c>
      <c r="P23" s="15">
        <f t="shared" si="1"/>
        <v>-0.16488190401496183</v>
      </c>
      <c r="Q23" s="8"/>
      <c r="T23" s="35"/>
    </row>
    <row r="24" spans="1:20" ht="15.75">
      <c r="A24" s="9"/>
      <c r="B24" s="12" t="s">
        <v>83</v>
      </c>
      <c r="C24" s="10" t="s">
        <v>84</v>
      </c>
      <c r="D24" s="11"/>
      <c r="E24" s="11"/>
      <c r="F24" s="11"/>
      <c r="G24" s="10" t="s">
        <v>52</v>
      </c>
      <c r="H24" s="34">
        <v>1971</v>
      </c>
      <c r="I24" s="58">
        <v>2125</v>
      </c>
      <c r="J24" s="28"/>
      <c r="K24" s="10" t="s">
        <v>85</v>
      </c>
      <c r="L24" s="51">
        <v>2</v>
      </c>
      <c r="M24" s="14">
        <f>IF(K24="",0,(SUMIF($G$10:$G$990,K24,$H$10:$H$990)))</f>
        <v>5632</v>
      </c>
      <c r="N24" s="15">
        <f t="shared" si="0"/>
        <v>0.12362075845052636</v>
      </c>
      <c r="O24" s="14">
        <f>IF(K24="",0,(SUMIF($G$9:$G$990,K24,$I$9:$I$990)))</f>
        <v>6149</v>
      </c>
      <c r="P24" s="15">
        <f t="shared" si="1"/>
        <v>0.13609317969292029</v>
      </c>
      <c r="Q24" s="8"/>
      <c r="T24" s="35"/>
    </row>
    <row r="25" spans="1:20" ht="15.75">
      <c r="A25" s="9"/>
      <c r="B25" s="12" t="s">
        <v>86</v>
      </c>
      <c r="C25" s="10" t="s">
        <v>87</v>
      </c>
      <c r="D25" s="11"/>
      <c r="E25" s="11"/>
      <c r="F25" s="11"/>
      <c r="G25" s="10" t="s">
        <v>55</v>
      </c>
      <c r="H25" s="34">
        <v>1555</v>
      </c>
      <c r="I25" s="58">
        <v>1683</v>
      </c>
      <c r="J25" s="28"/>
      <c r="K25" s="10" t="s">
        <v>88</v>
      </c>
      <c r="L25" s="51">
        <v>2</v>
      </c>
      <c r="M25" s="14">
        <f>IF(K25="",0,(SUMIF($G$10:$G$990,K25,$H$10:$H$990)))</f>
        <v>5081</v>
      </c>
      <c r="N25" s="15">
        <f t="shared" si="0"/>
        <v>1.3692662231378638E-2</v>
      </c>
      <c r="O25" s="14">
        <f>IF(K25="",0,(SUMIF($G$9:$G$990,K25,$I$9:$I$990)))</f>
        <v>5469</v>
      </c>
      <c r="P25" s="15">
        <f t="shared" si="1"/>
        <v>1.0455944013755259E-2</v>
      </c>
      <c r="Q25" s="8"/>
      <c r="T25" s="35"/>
    </row>
    <row r="26" spans="1:20" ht="15.75">
      <c r="A26" s="9"/>
      <c r="B26" s="12" t="s">
        <v>89</v>
      </c>
      <c r="C26" s="10" t="s">
        <v>90</v>
      </c>
      <c r="D26" s="11"/>
      <c r="E26" s="11"/>
      <c r="F26" s="11"/>
      <c r="G26" s="10" t="s">
        <v>55</v>
      </c>
      <c r="H26" s="34">
        <v>2270</v>
      </c>
      <c r="I26" s="58">
        <v>2384</v>
      </c>
      <c r="J26" s="28"/>
      <c r="K26" s="10" t="s">
        <v>91</v>
      </c>
      <c r="L26" s="51">
        <v>3</v>
      </c>
      <c r="M26" s="14">
        <f>IF(K26="",0,(SUMIF($G$10:$G$990,K26,$H$10:$H$990)))</f>
        <v>6396</v>
      </c>
      <c r="N26" s="15">
        <f t="shared" si="0"/>
        <v>-0.14930417009356456</v>
      </c>
      <c r="O26" s="14">
        <f>IF(K26="",0,(SUMIF($G$9:$G$990,K26,$I$9:$I$990)))</f>
        <v>6943</v>
      </c>
      <c r="P26" s="15">
        <f t="shared" si="1"/>
        <v>-0.14480458105838931</v>
      </c>
      <c r="Q26" s="8"/>
      <c r="T26" s="35"/>
    </row>
    <row r="27" spans="1:20">
      <c r="A27" s="9"/>
      <c r="B27" s="12" t="s">
        <v>92</v>
      </c>
      <c r="C27" s="10" t="s">
        <v>93</v>
      </c>
      <c r="D27" s="11"/>
      <c r="E27" s="11"/>
      <c r="F27" s="11"/>
      <c r="G27" s="10" t="s">
        <v>55</v>
      </c>
      <c r="H27" s="34">
        <v>608</v>
      </c>
      <c r="I27" s="60">
        <v>917</v>
      </c>
      <c r="J27" s="28"/>
      <c r="K27" s="10" t="s">
        <v>94</v>
      </c>
      <c r="L27" s="2">
        <v>2</v>
      </c>
      <c r="M27" s="14">
        <f>IF(K27="",0,(SUMIF($G$10:$G$990,K27,$H$10:$H$990)))</f>
        <v>4943</v>
      </c>
      <c r="N27" s="15">
        <f t="shared" si="0"/>
        <v>-1.3839238455086675E-2</v>
      </c>
      <c r="O27" s="14">
        <f>IF(K27="",0,(SUMIF($G$9:$G$990,K27,$I$9:$I$990)))</f>
        <v>5370</v>
      </c>
      <c r="P27" s="15">
        <f t="shared" si="1"/>
        <v>-7.8353594160055339E-3</v>
      </c>
      <c r="Q27" s="8"/>
      <c r="T27" s="35"/>
    </row>
    <row r="28" spans="1:20">
      <c r="A28" s="9"/>
      <c r="B28" s="12" t="s">
        <v>95</v>
      </c>
      <c r="C28" s="10" t="s">
        <v>96</v>
      </c>
      <c r="D28" s="11"/>
      <c r="E28" s="11"/>
      <c r="F28" s="11"/>
      <c r="G28" s="10" t="s">
        <v>58</v>
      </c>
      <c r="H28" s="34">
        <v>3538</v>
      </c>
      <c r="I28" s="58">
        <v>3723</v>
      </c>
      <c r="J28" s="28"/>
      <c r="K28" s="10" t="s">
        <v>97</v>
      </c>
      <c r="L28" s="2">
        <v>2</v>
      </c>
      <c r="M28" s="14">
        <f>IF(K28="",0,(SUMIF($G$10:$G$990,K28,$H$10:$H$990)))</f>
        <v>4408</v>
      </c>
      <c r="N28" s="15">
        <f t="shared" si="0"/>
        <v>-0.12057523024681814</v>
      </c>
      <c r="O28" s="14">
        <f>IF(K28="",0,(SUMIF($G$9:$G$990,K28,$I$9:$I$990)))</f>
        <v>4751</v>
      </c>
      <c r="P28" s="15">
        <f t="shared" si="1"/>
        <v>-0.12220219601218664</v>
      </c>
      <c r="Q28" s="8"/>
      <c r="T28" s="35"/>
    </row>
    <row r="29" spans="1:20">
      <c r="A29" s="9"/>
      <c r="B29" s="12" t="s">
        <v>98</v>
      </c>
      <c r="C29" s="10" t="s">
        <v>99</v>
      </c>
      <c r="D29" s="11"/>
      <c r="E29" s="11"/>
      <c r="F29" s="11"/>
      <c r="G29" s="10" t="s">
        <v>58</v>
      </c>
      <c r="H29" s="34">
        <v>1302</v>
      </c>
      <c r="I29" s="58">
        <v>1428</v>
      </c>
      <c r="J29" s="28"/>
      <c r="K29" s="10" t="s">
        <v>100</v>
      </c>
      <c r="L29" s="2">
        <v>3</v>
      </c>
      <c r="M29" s="14">
        <f>IF(K29="",0,(SUMIF($G$10:$G$990,K29,$H$10:$H$990)))</f>
        <v>9095</v>
      </c>
      <c r="N29" s="15">
        <f t="shared" si="0"/>
        <v>0.20967457363962319</v>
      </c>
      <c r="O29" s="14">
        <f>IF(K29="",0,(SUMIF($G$9:$G$990,K29,$I$9:$I$990)))</f>
        <v>10048</v>
      </c>
      <c r="P29" s="15">
        <f t="shared" si="1"/>
        <v>0.23764994520024543</v>
      </c>
      <c r="Q29" s="8"/>
      <c r="T29" s="35"/>
    </row>
    <row r="30" spans="1:20">
      <c r="A30" s="9"/>
      <c r="B30" s="12" t="s">
        <v>101</v>
      </c>
      <c r="C30" s="10" t="s">
        <v>102</v>
      </c>
      <c r="D30" s="11"/>
      <c r="E30" s="11"/>
      <c r="F30" s="11"/>
      <c r="G30" s="10" t="s">
        <v>58</v>
      </c>
      <c r="H30" s="34">
        <v>419</v>
      </c>
      <c r="I30" s="58">
        <v>450</v>
      </c>
      <c r="J30" s="28"/>
      <c r="K30" s="3"/>
      <c r="L30" s="2"/>
      <c r="M30" s="14">
        <f>IF(K30="",0,(SUMIF($G$10:$G$990,K30,$H$10:$H$990)))</f>
        <v>0</v>
      </c>
      <c r="N30" s="15">
        <f t="shared" si="0"/>
        <v>-1</v>
      </c>
      <c r="O30" s="14">
        <f>IF(K30="",0,(SUMIF($G$9:$G$990,K30,$I$9:$I$990)))</f>
        <v>0</v>
      </c>
      <c r="P30" s="15">
        <f t="shared" si="1"/>
        <v>-1</v>
      </c>
      <c r="Q30" s="8"/>
      <c r="T30" s="35"/>
    </row>
    <row r="31" spans="1:20">
      <c r="A31" s="9"/>
      <c r="B31" s="12" t="s">
        <v>103</v>
      </c>
      <c r="C31" s="10" t="s">
        <v>104</v>
      </c>
      <c r="D31" s="11"/>
      <c r="E31" s="11"/>
      <c r="F31" s="11"/>
      <c r="G31" s="10" t="s">
        <v>61</v>
      </c>
      <c r="H31" s="34">
        <v>3474</v>
      </c>
      <c r="I31" s="58">
        <v>3666</v>
      </c>
      <c r="J31" s="28"/>
      <c r="K31" s="3"/>
      <c r="L31" s="2"/>
      <c r="M31" s="14">
        <f>IF(K31="",0,(SUMIF($G$10:$G$990,K31,$H$10:$H$990)))</f>
        <v>0</v>
      </c>
      <c r="N31" s="15">
        <f t="shared" si="0"/>
        <v>-1</v>
      </c>
      <c r="O31" s="14">
        <f>IF(K31="",0,(SUMIF($G$9:$G$990,K31,$I$9:$I$990)))</f>
        <v>0</v>
      </c>
      <c r="P31" s="15">
        <f t="shared" si="1"/>
        <v>-1</v>
      </c>
      <c r="Q31" s="8"/>
      <c r="T31" s="35"/>
    </row>
    <row r="32" spans="1:20">
      <c r="A32" s="9"/>
      <c r="B32" s="12" t="s">
        <v>105</v>
      </c>
      <c r="C32" s="10" t="s">
        <v>106</v>
      </c>
      <c r="D32" s="11"/>
      <c r="E32" s="11"/>
      <c r="F32" s="11"/>
      <c r="G32" s="10" t="s">
        <v>61</v>
      </c>
      <c r="H32" s="34">
        <v>1333</v>
      </c>
      <c r="I32" s="58">
        <v>1415</v>
      </c>
      <c r="J32" s="28"/>
      <c r="K32" s="3"/>
      <c r="L32" s="2"/>
      <c r="M32" s="14">
        <f>IF(K32="",0,(SUMIF($G$10:$G$990,K32,$H$10:$H$990)))</f>
        <v>0</v>
      </c>
      <c r="N32" s="15">
        <f t="shared" si="0"/>
        <v>-1</v>
      </c>
      <c r="O32" s="14">
        <f>IF(K32="",0,(SUMIF($G$9:$G$990,K32,$I$9:$I$990)))</f>
        <v>0</v>
      </c>
      <c r="P32" s="15">
        <f t="shared" si="1"/>
        <v>-1</v>
      </c>
      <c r="Q32" s="8"/>
      <c r="T32" s="35"/>
    </row>
    <row r="33" spans="1:20">
      <c r="A33" s="9"/>
      <c r="B33" s="12" t="s">
        <v>107</v>
      </c>
      <c r="C33" s="10" t="s">
        <v>108</v>
      </c>
      <c r="D33" s="11"/>
      <c r="E33" s="11"/>
      <c r="F33" s="11"/>
      <c r="G33" s="10" t="s">
        <v>61</v>
      </c>
      <c r="H33" s="34">
        <v>3466</v>
      </c>
      <c r="I33" s="58">
        <v>3702</v>
      </c>
      <c r="J33" s="28"/>
      <c r="K33" s="3"/>
      <c r="L33" s="2"/>
      <c r="M33" s="14">
        <f>IF(K33="",0,(SUMIF($G$10:$G$990,K33,$H$10:$H$990)))</f>
        <v>0</v>
      </c>
      <c r="N33" s="15">
        <f t="shared" si="0"/>
        <v>-1</v>
      </c>
      <c r="O33" s="14">
        <f>IF(K33="",0,(SUMIF($G$9:$G$990,K33,$I$9:$I$990)))</f>
        <v>0</v>
      </c>
      <c r="P33" s="15">
        <f t="shared" si="1"/>
        <v>-1</v>
      </c>
      <c r="Q33" s="8"/>
      <c r="T33" s="35"/>
    </row>
    <row r="34" spans="1:20">
      <c r="A34" s="9"/>
      <c r="B34" s="12" t="s">
        <v>109</v>
      </c>
      <c r="C34" s="10" t="s">
        <v>110</v>
      </c>
      <c r="D34" s="11"/>
      <c r="E34" s="11"/>
      <c r="F34" s="11"/>
      <c r="G34" s="10" t="s">
        <v>64</v>
      </c>
      <c r="H34" s="34">
        <v>2336</v>
      </c>
      <c r="I34" s="58">
        <v>2523</v>
      </c>
      <c r="J34" s="28"/>
      <c r="K34" s="3"/>
      <c r="L34" s="2"/>
      <c r="M34" s="14">
        <f>IF(K34="",0,(SUMIF($G$10:$G$990,K34,$H$10:$H$990)))</f>
        <v>0</v>
      </c>
      <c r="N34" s="15">
        <f t="shared" si="0"/>
        <v>-1</v>
      </c>
      <c r="O34" s="14">
        <f>IF(K34="",0,(SUMIF($G$9:$G$990,K34,$I$9:$I$990)))</f>
        <v>0</v>
      </c>
      <c r="P34" s="15">
        <f t="shared" si="1"/>
        <v>-1</v>
      </c>
      <c r="Q34" s="8"/>
      <c r="T34" s="35"/>
    </row>
    <row r="35" spans="1:20">
      <c r="A35" s="9"/>
      <c r="B35" s="12" t="s">
        <v>111</v>
      </c>
      <c r="C35" s="10" t="s">
        <v>112</v>
      </c>
      <c r="D35" s="11"/>
      <c r="E35" s="11"/>
      <c r="F35" s="11"/>
      <c r="G35" s="10" t="s">
        <v>64</v>
      </c>
      <c r="H35" s="34">
        <v>1647</v>
      </c>
      <c r="I35" s="58">
        <v>1759</v>
      </c>
      <c r="J35" s="28"/>
      <c r="K35" s="3"/>
      <c r="L35" s="2"/>
      <c r="M35" s="14">
        <f>IF(K35="",0,(SUMIF($G$10:$G$990,K35,$H$10:$H$990)))</f>
        <v>0</v>
      </c>
      <c r="N35" s="15">
        <f t="shared" si="0"/>
        <v>-1</v>
      </c>
      <c r="O35" s="14">
        <f>IF(K35="",0,(SUMIF($G$9:$G$990,K35,$I$9:$I$990)))</f>
        <v>0</v>
      </c>
      <c r="P35" s="15">
        <f t="shared" si="1"/>
        <v>-1</v>
      </c>
      <c r="Q35" s="8"/>
      <c r="T35" s="35"/>
    </row>
    <row r="36" spans="1:20">
      <c r="A36" s="9"/>
      <c r="B36" s="12" t="s">
        <v>113</v>
      </c>
      <c r="C36" s="10" t="s">
        <v>114</v>
      </c>
      <c r="D36" s="11"/>
      <c r="E36" s="11"/>
      <c r="F36" s="11"/>
      <c r="G36" s="10" t="s">
        <v>64</v>
      </c>
      <c r="H36" s="34">
        <v>2718</v>
      </c>
      <c r="I36" s="58">
        <v>2921</v>
      </c>
      <c r="J36" s="28"/>
      <c r="K36" s="3"/>
      <c r="L36" s="2"/>
      <c r="M36" s="14">
        <f>IF(K36="",0,(SUMIF($G$10:$G$990,K36,$H$10:$H$990)))</f>
        <v>0</v>
      </c>
      <c r="N36" s="15">
        <f t="shared" si="0"/>
        <v>-1</v>
      </c>
      <c r="O36" s="14">
        <f>IF(K36="",0,(SUMIF($G$9:$G$990,K36,$I$9:$I$990)))</f>
        <v>0</v>
      </c>
      <c r="P36" s="15">
        <f t="shared" si="1"/>
        <v>-1</v>
      </c>
      <c r="Q36" s="8"/>
      <c r="T36" s="35"/>
    </row>
    <row r="37" spans="1:20">
      <c r="A37" s="9"/>
      <c r="B37" s="12" t="s">
        <v>115</v>
      </c>
      <c r="C37" s="10" t="s">
        <v>116</v>
      </c>
      <c r="D37" s="11"/>
      <c r="E37" s="11"/>
      <c r="F37" s="11"/>
      <c r="G37" s="10" t="s">
        <v>67</v>
      </c>
      <c r="H37" s="34">
        <v>3269</v>
      </c>
      <c r="I37" s="58">
        <v>3400</v>
      </c>
      <c r="J37" s="28"/>
      <c r="K37" s="3"/>
      <c r="L37" s="2"/>
      <c r="M37" s="14">
        <f>IF(K37="",0,(SUMIF($G$10:$G$990,K37,$H$10:$H$990)))</f>
        <v>0</v>
      </c>
      <c r="N37" s="15">
        <f t="shared" si="0"/>
        <v>-1</v>
      </c>
      <c r="O37" s="14">
        <f>IF(K37="",0,(SUMIF($G$9:$G$990,K37,$I$9:$I$990)))</f>
        <v>0</v>
      </c>
      <c r="P37" s="15">
        <f t="shared" si="1"/>
        <v>-1</v>
      </c>
      <c r="Q37" s="8"/>
      <c r="T37" s="35"/>
    </row>
    <row r="38" spans="1:20">
      <c r="A38" s="9"/>
      <c r="B38" s="12" t="s">
        <v>117</v>
      </c>
      <c r="C38" s="10" t="s">
        <v>118</v>
      </c>
      <c r="D38" s="11"/>
      <c r="E38" s="11"/>
      <c r="F38" s="11"/>
      <c r="G38" s="10" t="s">
        <v>67</v>
      </c>
      <c r="H38" s="34">
        <v>1867</v>
      </c>
      <c r="I38" s="58">
        <v>2020</v>
      </c>
      <c r="J38" s="28"/>
      <c r="K38" s="3"/>
      <c r="L38" s="2"/>
      <c r="M38" s="14">
        <f>IF(K38="",0,(SUMIF($G$10:$G$990,K38,$H$10:$H$990)))</f>
        <v>0</v>
      </c>
      <c r="N38" s="15">
        <f t="shared" si="0"/>
        <v>-1</v>
      </c>
      <c r="O38" s="14">
        <f>IF(K38="",0,(SUMIF($G$9:$G$990,K38,$I$9:$I$990)))</f>
        <v>0</v>
      </c>
      <c r="P38" s="15">
        <f t="shared" si="1"/>
        <v>-1</v>
      </c>
      <c r="Q38" s="8"/>
      <c r="T38" s="35"/>
    </row>
    <row r="39" spans="1:20">
      <c r="A39" s="9"/>
      <c r="B39" s="12" t="s">
        <v>119</v>
      </c>
      <c r="C39" s="10" t="s">
        <v>120</v>
      </c>
      <c r="D39" s="11"/>
      <c r="E39" s="11"/>
      <c r="F39" s="11"/>
      <c r="G39" s="10" t="s">
        <v>70</v>
      </c>
      <c r="H39" s="34">
        <v>1822</v>
      </c>
      <c r="I39" s="58">
        <v>1970</v>
      </c>
      <c r="J39" s="28"/>
      <c r="K39" s="3"/>
      <c r="L39" s="2"/>
      <c r="M39" s="14">
        <f>IF(K39="",0,(SUMIF($G$10:$G$990,K39,$H$10:$H$990)))</f>
        <v>0</v>
      </c>
      <c r="N39" s="15">
        <f t="shared" si="0"/>
        <v>-1</v>
      </c>
      <c r="O39" s="14">
        <f>IF(K39="",0,(SUMIF($G$9:$G$990,K39,$I$9:$I$990)))</f>
        <v>0</v>
      </c>
      <c r="P39" s="15">
        <f t="shared" si="1"/>
        <v>-1</v>
      </c>
      <c r="Q39" s="8"/>
      <c r="T39" s="35"/>
    </row>
    <row r="40" spans="1:20">
      <c r="A40" s="9"/>
      <c r="B40" s="12" t="s">
        <v>121</v>
      </c>
      <c r="C40" s="10" t="s">
        <v>122</v>
      </c>
      <c r="D40" s="11"/>
      <c r="E40" s="11"/>
      <c r="F40" s="11"/>
      <c r="G40" s="10" t="s">
        <v>70</v>
      </c>
      <c r="H40" s="34">
        <v>2728</v>
      </c>
      <c r="I40" s="58">
        <v>2866</v>
      </c>
      <c r="J40" s="28"/>
      <c r="K40" s="3"/>
      <c r="L40" s="2"/>
      <c r="M40" s="14">
        <f>IF(K40="",0,(SUMIF($G$10:$G$990,K40,$H$10:$H$990)))</f>
        <v>0</v>
      </c>
      <c r="N40" s="15">
        <f t="shared" si="0"/>
        <v>-1</v>
      </c>
      <c r="O40" s="14">
        <f>IF(K40="",0,(SUMIF($G$9:$G$990,K40,$I$9:$I$990)))</f>
        <v>0</v>
      </c>
      <c r="P40" s="15">
        <f t="shared" si="1"/>
        <v>-1</v>
      </c>
      <c r="Q40" s="8"/>
      <c r="T40" s="35"/>
    </row>
    <row r="41" spans="1:20">
      <c r="A41" s="9"/>
      <c r="B41" s="12" t="s">
        <v>123</v>
      </c>
      <c r="C41" s="10" t="s">
        <v>124</v>
      </c>
      <c r="D41" s="11"/>
      <c r="E41" s="11"/>
      <c r="F41" s="11"/>
      <c r="G41" s="10" t="s">
        <v>73</v>
      </c>
      <c r="H41" s="34">
        <v>1936</v>
      </c>
      <c r="I41" s="58">
        <v>2117</v>
      </c>
      <c r="J41" s="28"/>
      <c r="K41" s="3"/>
      <c r="L41" s="2"/>
      <c r="M41" s="14">
        <f>IF(K41="",0,(SUMIF($G$10:$G$990,K41,$H$10:$H$990)))</f>
        <v>0</v>
      </c>
      <c r="N41" s="15">
        <f t="shared" si="0"/>
        <v>-1</v>
      </c>
      <c r="O41" s="14">
        <f>IF(K41="",0,(SUMIF($G$9:$G$990,K41,$I$9:$I$990)))</f>
        <v>0</v>
      </c>
      <c r="P41" s="15">
        <f t="shared" si="1"/>
        <v>-1</v>
      </c>
      <c r="Q41" s="8"/>
      <c r="T41" s="35"/>
    </row>
    <row r="42" spans="1:20">
      <c r="A42" s="9"/>
      <c r="B42" s="12" t="s">
        <v>125</v>
      </c>
      <c r="C42" s="10" t="s">
        <v>126</v>
      </c>
      <c r="D42" s="11"/>
      <c r="E42" s="11"/>
      <c r="F42" s="11"/>
      <c r="G42" s="10" t="s">
        <v>73</v>
      </c>
      <c r="H42" s="34">
        <v>2773</v>
      </c>
      <c r="I42" s="60">
        <v>3163</v>
      </c>
      <c r="J42" s="28"/>
      <c r="K42" s="3"/>
      <c r="L42" s="2"/>
      <c r="M42" s="14">
        <f>IF(K42="",0,(SUMIF($G$10:$G$990,K42,$H$10:$H$990)))</f>
        <v>0</v>
      </c>
      <c r="N42" s="15">
        <f t="shared" si="0"/>
        <v>-1</v>
      </c>
      <c r="O42" s="14">
        <f>IF(K42="",0,(SUMIF($G$9:$G$990,K42,$I$9:$I$990)))</f>
        <v>0</v>
      </c>
      <c r="P42" s="15">
        <f t="shared" si="1"/>
        <v>-1</v>
      </c>
      <c r="Q42" s="8"/>
      <c r="T42" s="35"/>
    </row>
    <row r="43" spans="1:20">
      <c r="A43" s="9"/>
      <c r="B43" s="12" t="s">
        <v>127</v>
      </c>
      <c r="C43" s="10" t="s">
        <v>128</v>
      </c>
      <c r="D43" s="11"/>
      <c r="E43" s="11"/>
      <c r="F43" s="11"/>
      <c r="G43" s="10" t="s">
        <v>73</v>
      </c>
      <c r="H43" s="34">
        <v>2047</v>
      </c>
      <c r="I43" s="58">
        <v>2217</v>
      </c>
      <c r="J43" s="28"/>
      <c r="K43" s="3"/>
      <c r="L43" s="2"/>
      <c r="M43" s="14">
        <f>IF(K43="",0,(SUMIF($G$10:$G$990,K43,$H$10:$H$990)))</f>
        <v>0</v>
      </c>
      <c r="N43" s="15">
        <f t="shared" si="0"/>
        <v>-1</v>
      </c>
      <c r="O43" s="14">
        <f>IF(K43="",0,(SUMIF($G$9:$G$990,K43,$I$9:$I$990)))</f>
        <v>0</v>
      </c>
      <c r="P43" s="15">
        <f t="shared" si="1"/>
        <v>-1</v>
      </c>
      <c r="Q43" s="8"/>
      <c r="T43" s="35"/>
    </row>
    <row r="44" spans="1:20">
      <c r="A44" s="9"/>
      <c r="B44" s="12" t="s">
        <v>129</v>
      </c>
      <c r="C44" s="10" t="s">
        <v>130</v>
      </c>
      <c r="D44" s="11"/>
      <c r="E44" s="11"/>
      <c r="F44" s="11"/>
      <c r="G44" s="10" t="s">
        <v>73</v>
      </c>
      <c r="H44" s="34">
        <v>1660</v>
      </c>
      <c r="I44" s="58">
        <v>1796</v>
      </c>
      <c r="J44" s="28"/>
      <c r="K44" s="3"/>
      <c r="L44" s="2"/>
      <c r="M44" s="14">
        <f>IF(K44="",0,(SUMIF($G$10:$G$990,K44,$H$10:$H$990)))</f>
        <v>0</v>
      </c>
      <c r="N44" s="15">
        <f t="shared" si="0"/>
        <v>-1</v>
      </c>
      <c r="O44" s="14">
        <f>IF(K44="",0,(SUMIF($G$9:$G$990,K44,$I$9:$I$990)))</f>
        <v>0</v>
      </c>
      <c r="P44" s="15">
        <f t="shared" si="1"/>
        <v>-1</v>
      </c>
      <c r="Q44" s="8"/>
      <c r="T44" s="35"/>
    </row>
    <row r="45" spans="1:20">
      <c r="A45" s="9"/>
      <c r="B45" s="12" t="s">
        <v>131</v>
      </c>
      <c r="C45" s="10" t="s">
        <v>132</v>
      </c>
      <c r="D45" s="11"/>
      <c r="E45" s="11"/>
      <c r="F45" s="11"/>
      <c r="G45" s="10" t="s">
        <v>76</v>
      </c>
      <c r="H45" s="34">
        <v>870</v>
      </c>
      <c r="I45" s="60">
        <v>1074</v>
      </c>
      <c r="J45" s="28"/>
      <c r="K45" s="3"/>
      <c r="L45" s="2"/>
      <c r="M45" s="14">
        <f>IF(K45="",0,(SUMIF($G$10:$G$990,K45,$H$10:$H$990)))</f>
        <v>0</v>
      </c>
      <c r="N45" s="15">
        <f t="shared" si="0"/>
        <v>-1</v>
      </c>
      <c r="O45" s="14">
        <f>IF(K45="",0,(SUMIF($G$9:$G$990,K45,$I$9:$I$990)))</f>
        <v>0</v>
      </c>
      <c r="P45" s="15">
        <f t="shared" si="1"/>
        <v>-1</v>
      </c>
      <c r="Q45" s="8"/>
      <c r="T45" s="35"/>
    </row>
    <row r="46" spans="1:20">
      <c r="A46" s="9"/>
      <c r="B46" s="12" t="s">
        <v>133</v>
      </c>
      <c r="C46" s="10" t="s">
        <v>134</v>
      </c>
      <c r="D46" s="11"/>
      <c r="E46" s="11"/>
      <c r="F46" s="11"/>
      <c r="G46" s="10" t="s">
        <v>76</v>
      </c>
      <c r="H46" s="34">
        <v>1685</v>
      </c>
      <c r="I46" s="58">
        <v>1833</v>
      </c>
      <c r="J46" s="28"/>
      <c r="K46" s="3"/>
      <c r="L46" s="2"/>
      <c r="M46" s="14">
        <f>IF(K46="",0,(SUMIF($G$10:$G$990,K46,$H$10:$H$990)))</f>
        <v>0</v>
      </c>
      <c r="N46" s="15">
        <f t="shared" si="0"/>
        <v>-1</v>
      </c>
      <c r="O46" s="14">
        <f>IF(K46="",0,(SUMIF($G$9:$G$990,K46,$I$9:$I$990)))</f>
        <v>0</v>
      </c>
      <c r="P46" s="15">
        <f t="shared" si="1"/>
        <v>-1</v>
      </c>
      <c r="Q46" s="8"/>
      <c r="T46" s="35"/>
    </row>
    <row r="47" spans="1:20">
      <c r="A47" s="9"/>
      <c r="B47" s="12" t="s">
        <v>135</v>
      </c>
      <c r="C47" s="10" t="s">
        <v>136</v>
      </c>
      <c r="D47" s="11"/>
      <c r="E47" s="11"/>
      <c r="F47" s="11"/>
      <c r="G47" s="10" t="s">
        <v>76</v>
      </c>
      <c r="H47" s="34">
        <v>1475</v>
      </c>
      <c r="I47" s="58">
        <v>1627</v>
      </c>
      <c r="J47" s="28"/>
      <c r="K47" s="3"/>
      <c r="L47" s="2"/>
      <c r="M47" s="14">
        <f>IF(K47="",0,(SUMIF($G$10:$G$990,K47,$H$10:$H$990)))</f>
        <v>0</v>
      </c>
      <c r="N47" s="15">
        <f t="shared" si="0"/>
        <v>-1</v>
      </c>
      <c r="O47" s="14">
        <f>IF(K47="",0,(SUMIF($G$9:$G$990,K47,$I$9:$I$990)))</f>
        <v>0</v>
      </c>
      <c r="P47" s="15">
        <f t="shared" si="1"/>
        <v>-1</v>
      </c>
      <c r="Q47" s="8"/>
      <c r="T47" s="35"/>
    </row>
    <row r="48" spans="1:20">
      <c r="A48" s="9"/>
      <c r="B48" s="12" t="s">
        <v>137</v>
      </c>
      <c r="C48" s="10" t="s">
        <v>138</v>
      </c>
      <c r="D48" s="11"/>
      <c r="E48" s="11"/>
      <c r="F48" s="11"/>
      <c r="G48" s="10" t="s">
        <v>76</v>
      </c>
      <c r="H48" s="34">
        <v>1011</v>
      </c>
      <c r="I48" s="58">
        <v>1098</v>
      </c>
      <c r="J48" s="28"/>
      <c r="K48" s="3"/>
      <c r="L48" s="2"/>
      <c r="M48" s="14">
        <f>IF(K48="",0,(SUMIF($G$10:$G$990,K48,$H$10:$H$990)))</f>
        <v>0</v>
      </c>
      <c r="N48" s="15">
        <f t="shared" si="0"/>
        <v>-1</v>
      </c>
      <c r="O48" s="14">
        <f>IF(K48="",0,(SUMIF($G$9:$G$990,K48,$I$9:$I$990)))</f>
        <v>0</v>
      </c>
      <c r="P48" s="15">
        <f t="shared" si="1"/>
        <v>-1</v>
      </c>
      <c r="Q48" s="8"/>
      <c r="T48" s="35"/>
    </row>
    <row r="49" spans="1:20">
      <c r="A49" s="9"/>
      <c r="B49" s="12" t="s">
        <v>139</v>
      </c>
      <c r="C49" s="10" t="s">
        <v>140</v>
      </c>
      <c r="D49" s="11"/>
      <c r="E49" s="11"/>
      <c r="F49" s="11"/>
      <c r="G49" s="10" t="s">
        <v>79</v>
      </c>
      <c r="H49" s="34">
        <v>1784</v>
      </c>
      <c r="I49" s="58">
        <v>1917</v>
      </c>
      <c r="J49" s="28"/>
      <c r="K49" s="3"/>
      <c r="L49" s="2"/>
      <c r="M49" s="14">
        <f>IF(K49="",0,(SUMIF($G$10:$G$990,K49,$H$10:$H$990)))</f>
        <v>0</v>
      </c>
      <c r="N49" s="15">
        <f t="shared" si="0"/>
        <v>-1</v>
      </c>
      <c r="O49" s="14">
        <f>IF(K49="",0,(SUMIF($G$9:$G$990,K49,$I$9:$I$990)))</f>
        <v>0</v>
      </c>
      <c r="P49" s="15">
        <f t="shared" si="1"/>
        <v>-1</v>
      </c>
      <c r="Q49" s="8"/>
      <c r="T49" s="35"/>
    </row>
    <row r="50" spans="1:20">
      <c r="A50" s="9"/>
      <c r="B50" s="12" t="s">
        <v>141</v>
      </c>
      <c r="C50" s="10" t="s">
        <v>142</v>
      </c>
      <c r="D50" s="11"/>
      <c r="E50" s="11"/>
      <c r="F50" s="11"/>
      <c r="G50" s="10" t="s">
        <v>79</v>
      </c>
      <c r="H50" s="34">
        <v>3398</v>
      </c>
      <c r="I50" s="58">
        <v>3531</v>
      </c>
      <c r="J50" s="28"/>
      <c r="K50" s="3"/>
      <c r="L50" s="2"/>
      <c r="M50" s="14">
        <f>IF(K50="",0,(SUMIF($G$10:$G$990,K50,$H$10:$H$990)))</f>
        <v>0</v>
      </c>
      <c r="N50" s="15">
        <f t="shared" si="0"/>
        <v>-1</v>
      </c>
      <c r="O50" s="14">
        <f>IF(K50="",0,(SUMIF($G$9:$G$990,K50,$I$9:$I$990)))</f>
        <v>0</v>
      </c>
      <c r="P50" s="15">
        <f t="shared" si="1"/>
        <v>-1</v>
      </c>
      <c r="Q50" s="8"/>
      <c r="T50" s="35"/>
    </row>
    <row r="51" spans="1:20">
      <c r="A51" s="9"/>
      <c r="B51" s="12" t="s">
        <v>143</v>
      </c>
      <c r="C51" s="10" t="s">
        <v>144</v>
      </c>
      <c r="D51" s="11"/>
      <c r="E51" s="11"/>
      <c r="F51" s="11"/>
      <c r="G51" s="10" t="s">
        <v>82</v>
      </c>
      <c r="H51" s="34">
        <v>2963</v>
      </c>
      <c r="I51" s="60">
        <v>3111</v>
      </c>
      <c r="J51" s="28"/>
      <c r="K51" s="3"/>
      <c r="L51" s="2"/>
      <c r="M51" s="14">
        <f>IF(K51="",0,(SUMIF($G$10:$G$990,K51,$H$10:$H$990)))</f>
        <v>0</v>
      </c>
      <c r="N51" s="15">
        <f t="shared" si="0"/>
        <v>-1</v>
      </c>
      <c r="O51" s="14">
        <f>IF(K51="",0,(SUMIF($G$9:$G$990,K51,$I$9:$I$990)))</f>
        <v>0</v>
      </c>
      <c r="P51" s="15">
        <f t="shared" si="1"/>
        <v>-1</v>
      </c>
      <c r="Q51" s="8"/>
      <c r="T51" s="35"/>
    </row>
    <row r="52" spans="1:20">
      <c r="A52" s="9"/>
      <c r="B52" s="12" t="s">
        <v>145</v>
      </c>
      <c r="C52" s="10" t="s">
        <v>146</v>
      </c>
      <c r="D52" s="11"/>
      <c r="E52" s="11"/>
      <c r="F52" s="11"/>
      <c r="G52" s="10" t="s">
        <v>82</v>
      </c>
      <c r="H52" s="34">
        <v>1758</v>
      </c>
      <c r="I52" s="58">
        <v>1921</v>
      </c>
      <c r="J52" s="28"/>
      <c r="K52" s="3"/>
      <c r="L52" s="2"/>
      <c r="M52" s="14">
        <f>IF(K52="",0,(SUMIF($G$10:$G$990,K52,$H$10:$H$990)))</f>
        <v>0</v>
      </c>
      <c r="N52" s="15">
        <f t="shared" si="0"/>
        <v>-1</v>
      </c>
      <c r="O52" s="14">
        <f>IF(K52="",0,(SUMIF($G$9:$G$990,K52,$I$9:$I$990)))</f>
        <v>0</v>
      </c>
      <c r="P52" s="15">
        <f t="shared" si="1"/>
        <v>-1</v>
      </c>
      <c r="Q52" s="8"/>
      <c r="T52" s="35"/>
    </row>
    <row r="53" spans="1:20">
      <c r="A53" s="9"/>
      <c r="B53" s="12" t="s">
        <v>147</v>
      </c>
      <c r="C53" s="10" t="s">
        <v>148</v>
      </c>
      <c r="D53" s="11"/>
      <c r="E53" s="11"/>
      <c r="F53" s="11"/>
      <c r="G53" s="10" t="s">
        <v>82</v>
      </c>
      <c r="H53" s="34">
        <v>1610</v>
      </c>
      <c r="I53" s="58">
        <v>1748</v>
      </c>
      <c r="J53" s="28"/>
      <c r="K53" s="3"/>
      <c r="L53" s="2"/>
      <c r="M53" s="14">
        <f>IF(K53="",0,(SUMIF($G$10:$G$990,K53,$H$10:$H$990)))</f>
        <v>0</v>
      </c>
      <c r="N53" s="15">
        <f t="shared" si="0"/>
        <v>-1</v>
      </c>
      <c r="O53" s="14">
        <f>IF(K53="",0,(SUMIF($G$9:$G$990,K53,$I$9:$I$990)))</f>
        <v>0</v>
      </c>
      <c r="P53" s="15">
        <f t="shared" si="1"/>
        <v>-1</v>
      </c>
      <c r="Q53" s="8"/>
      <c r="T53" s="35"/>
    </row>
    <row r="54" spans="1:20">
      <c r="A54" s="9"/>
      <c r="B54" s="12" t="s">
        <v>149</v>
      </c>
      <c r="C54" s="10" t="s">
        <v>150</v>
      </c>
      <c r="D54" s="11"/>
      <c r="E54" s="11"/>
      <c r="F54" s="11"/>
      <c r="G54" s="10" t="s">
        <v>85</v>
      </c>
      <c r="H54" s="34">
        <v>2290</v>
      </c>
      <c r="I54" s="58">
        <v>2422</v>
      </c>
      <c r="J54" s="28"/>
      <c r="K54" s="3"/>
      <c r="L54" s="2"/>
      <c r="M54" s="14">
        <f>IF(K54="",0,(SUMIF($G$10:$G$990,K54,$H$10:$H$990)))</f>
        <v>0</v>
      </c>
      <c r="N54" s="15">
        <f t="shared" si="0"/>
        <v>-1</v>
      </c>
      <c r="O54" s="14">
        <f>IF(K54="",0,(SUMIF($G$9:$G$990,K54,$I$9:$I$990)))</f>
        <v>0</v>
      </c>
      <c r="P54" s="15">
        <f t="shared" si="1"/>
        <v>-1</v>
      </c>
      <c r="Q54" s="8"/>
      <c r="T54" s="35"/>
    </row>
    <row r="55" spans="1:20">
      <c r="A55" s="9"/>
      <c r="B55" s="12" t="s">
        <v>151</v>
      </c>
      <c r="C55" s="10" t="s">
        <v>152</v>
      </c>
      <c r="D55" s="11"/>
      <c r="E55" s="11"/>
      <c r="F55" s="11"/>
      <c r="G55" s="10" t="s">
        <v>85</v>
      </c>
      <c r="H55" s="34">
        <v>2102</v>
      </c>
      <c r="I55" s="61">
        <v>2362</v>
      </c>
      <c r="J55" s="28"/>
      <c r="K55" s="3"/>
      <c r="L55" s="2"/>
      <c r="M55" s="14">
        <f>IF(K55="",0,(SUMIF($G$10:$G$990,K55,$H$10:$H$990)))</f>
        <v>0</v>
      </c>
      <c r="N55" s="15">
        <f t="shared" si="0"/>
        <v>-1</v>
      </c>
      <c r="O55" s="14">
        <f>IF(K55="",0,(SUMIF($G$9:$G$990,K55,$I$9:$I$990)))</f>
        <v>0</v>
      </c>
      <c r="P55" s="15">
        <f t="shared" si="1"/>
        <v>-1</v>
      </c>
      <c r="Q55" s="8"/>
      <c r="T55" s="35"/>
    </row>
    <row r="56" spans="1:20">
      <c r="A56" s="9"/>
      <c r="B56" s="12" t="s">
        <v>153</v>
      </c>
      <c r="C56" s="10" t="s">
        <v>154</v>
      </c>
      <c r="D56" s="11"/>
      <c r="E56" s="11"/>
      <c r="F56" s="11"/>
      <c r="G56" s="10" t="s">
        <v>85</v>
      </c>
      <c r="H56" s="34">
        <v>1240</v>
      </c>
      <c r="I56" s="58">
        <v>1365</v>
      </c>
      <c r="J56" s="28"/>
      <c r="K56" s="3"/>
      <c r="L56" s="2"/>
      <c r="M56" s="14">
        <f>IF(K56="",0,(SUMIF($G$10:$G$990,K56,$H$10:$H$990)))</f>
        <v>0</v>
      </c>
      <c r="N56" s="15">
        <f t="shared" si="0"/>
        <v>-1</v>
      </c>
      <c r="O56" s="14">
        <f>IF(K56="",0,(SUMIF($G$9:$G$990,K56,$I$9:$I$990)))</f>
        <v>0</v>
      </c>
      <c r="P56" s="15">
        <f t="shared" si="1"/>
        <v>-1</v>
      </c>
      <c r="Q56" s="8"/>
      <c r="T56" s="35"/>
    </row>
    <row r="57" spans="1:20">
      <c r="A57" s="9"/>
      <c r="B57" s="12" t="s">
        <v>155</v>
      </c>
      <c r="C57" s="10" t="s">
        <v>156</v>
      </c>
      <c r="D57" s="11"/>
      <c r="E57" s="11"/>
      <c r="F57" s="11"/>
      <c r="G57" s="10" t="s">
        <v>88</v>
      </c>
      <c r="H57" s="34">
        <v>2638</v>
      </c>
      <c r="I57" s="58">
        <v>2858</v>
      </c>
      <c r="J57" s="28"/>
      <c r="K57" s="3"/>
      <c r="L57" s="2"/>
      <c r="M57" s="14">
        <f>IF(K57="",0,(SUMIF($G$10:$G$990,K57,$H$10:$H$990)))</f>
        <v>0</v>
      </c>
      <c r="N57" s="15">
        <f t="shared" si="0"/>
        <v>-1</v>
      </c>
      <c r="O57" s="14">
        <f>IF(K57="",0,(SUMIF($G$9:$G$990,K57,$I$9:$I$990)))</f>
        <v>0</v>
      </c>
      <c r="P57" s="15">
        <f t="shared" si="1"/>
        <v>-1</v>
      </c>
      <c r="Q57" s="8"/>
      <c r="T57" s="35"/>
    </row>
    <row r="58" spans="1:20">
      <c r="A58" s="9"/>
      <c r="B58" s="12" t="s">
        <v>157</v>
      </c>
      <c r="C58" s="10" t="s">
        <v>158</v>
      </c>
      <c r="D58" s="11"/>
      <c r="E58" s="11"/>
      <c r="F58" s="11"/>
      <c r="G58" s="10" t="s">
        <v>88</v>
      </c>
      <c r="H58" s="34">
        <v>2443</v>
      </c>
      <c r="I58" s="58">
        <v>2611</v>
      </c>
      <c r="J58" s="28"/>
      <c r="K58" s="3"/>
      <c r="L58" s="2"/>
      <c r="M58" s="14">
        <f>IF(K58="",0,(SUMIF($G$10:$G$990,K58,$H$10:$H$990)))</f>
        <v>0</v>
      </c>
      <c r="N58" s="15">
        <f t="shared" si="0"/>
        <v>-1</v>
      </c>
      <c r="O58" s="14">
        <f>IF(K58="",0,(SUMIF($G$9:$G$990,K58,$I$9:$I$990)))</f>
        <v>0</v>
      </c>
      <c r="P58" s="15">
        <f t="shared" si="1"/>
        <v>-1</v>
      </c>
      <c r="Q58" s="8"/>
      <c r="T58" s="35"/>
    </row>
    <row r="59" spans="1:20">
      <c r="A59" s="9"/>
      <c r="B59" s="12" t="s">
        <v>159</v>
      </c>
      <c r="C59" s="10" t="s">
        <v>160</v>
      </c>
      <c r="D59" s="11"/>
      <c r="E59" s="11"/>
      <c r="F59" s="11"/>
      <c r="G59" s="10" t="s">
        <v>91</v>
      </c>
      <c r="H59" s="34">
        <v>1914</v>
      </c>
      <c r="I59" s="58">
        <v>2088</v>
      </c>
      <c r="J59" s="28"/>
      <c r="K59" s="3"/>
      <c r="L59" s="2"/>
      <c r="M59" s="14">
        <f>IF(K59="",0,(SUMIF($G$10:$G$990,K59,$H$10:$H$990)))</f>
        <v>0</v>
      </c>
      <c r="N59" s="15">
        <f t="shared" si="0"/>
        <v>-1</v>
      </c>
      <c r="O59" s="14">
        <f>IF(K59="",0,(SUMIF($G$9:$G$990,K59,$I$9:$I$990)))</f>
        <v>0</v>
      </c>
      <c r="P59" s="15">
        <f t="shared" si="1"/>
        <v>-1</v>
      </c>
      <c r="Q59" s="8"/>
      <c r="T59" s="35"/>
    </row>
    <row r="60" spans="1:20">
      <c r="A60" s="9"/>
      <c r="B60" s="12" t="s">
        <v>161</v>
      </c>
      <c r="C60" s="10" t="s">
        <v>162</v>
      </c>
      <c r="D60" s="11"/>
      <c r="E60" s="11"/>
      <c r="F60" s="11"/>
      <c r="G60" s="10" t="s">
        <v>91</v>
      </c>
      <c r="H60" s="34">
        <v>2413</v>
      </c>
      <c r="I60" s="58">
        <v>2618</v>
      </c>
      <c r="J60" s="28"/>
      <c r="K60" s="3"/>
      <c r="L60" s="2"/>
      <c r="M60" s="14">
        <f>IF(K60="",0,(SUMIF($G$10:$G$990,K60,$H$10:$H$990)))</f>
        <v>0</v>
      </c>
      <c r="N60" s="15">
        <f t="shared" si="0"/>
        <v>-1</v>
      </c>
      <c r="O60" s="14">
        <f>IF(K60="",0,(SUMIF($G$9:$G$990,K60,$I$9:$I$990)))</f>
        <v>0</v>
      </c>
      <c r="P60" s="15">
        <f t="shared" si="1"/>
        <v>-1</v>
      </c>
      <c r="Q60" s="8"/>
      <c r="T60" s="35"/>
    </row>
    <row r="61" spans="1:20">
      <c r="A61" s="9"/>
      <c r="B61" s="12" t="s">
        <v>163</v>
      </c>
      <c r="C61" s="10" t="s">
        <v>164</v>
      </c>
      <c r="D61" s="11"/>
      <c r="E61" s="11"/>
      <c r="F61" s="11"/>
      <c r="G61" s="10" t="s">
        <v>91</v>
      </c>
      <c r="H61" s="34">
        <v>1227</v>
      </c>
      <c r="I61" s="58">
        <v>1330</v>
      </c>
      <c r="J61" s="28"/>
      <c r="K61" s="3"/>
      <c r="L61" s="2"/>
      <c r="M61" s="14">
        <f>IF(K61="",0,(SUMIF($G$10:$G$990,K61,$H$10:$H$990)))</f>
        <v>0</v>
      </c>
      <c r="N61" s="15">
        <f t="shared" si="0"/>
        <v>-1</v>
      </c>
      <c r="O61" s="14">
        <f>IF(K61="",0,(SUMIF($G$9:$G$990,K61,$I$9:$I$990)))</f>
        <v>0</v>
      </c>
      <c r="P61" s="15">
        <f t="shared" si="1"/>
        <v>-1</v>
      </c>
      <c r="Q61" s="8"/>
      <c r="T61" s="35"/>
    </row>
    <row r="62" spans="1:20">
      <c r="A62" s="9"/>
      <c r="B62" s="12" t="s">
        <v>165</v>
      </c>
      <c r="C62" s="10" t="s">
        <v>166</v>
      </c>
      <c r="D62" s="11"/>
      <c r="E62" s="11"/>
      <c r="F62" s="11"/>
      <c r="G62" s="10" t="s">
        <v>91</v>
      </c>
      <c r="H62" s="34">
        <v>842</v>
      </c>
      <c r="I62" s="58">
        <v>907</v>
      </c>
      <c r="J62" s="28"/>
      <c r="K62" s="3"/>
      <c r="L62" s="2"/>
      <c r="M62" s="14">
        <f>IF(K62="",0,(SUMIF($G$10:$G$990,K62,$H$10:$H$990)))</f>
        <v>0</v>
      </c>
      <c r="N62" s="15">
        <f t="shared" si="0"/>
        <v>-1</v>
      </c>
      <c r="O62" s="14">
        <f>IF(K62="",0,(SUMIF($G$9:$G$990,K62,$I$9:$I$990)))</f>
        <v>0</v>
      </c>
      <c r="P62" s="15">
        <f t="shared" si="1"/>
        <v>-1</v>
      </c>
      <c r="Q62" s="8"/>
      <c r="T62" s="35"/>
    </row>
    <row r="63" spans="1:20">
      <c r="A63" s="9"/>
      <c r="B63" s="12" t="s">
        <v>167</v>
      </c>
      <c r="C63" s="10" t="s">
        <v>168</v>
      </c>
      <c r="D63" s="11"/>
      <c r="E63" s="11"/>
      <c r="F63" s="11"/>
      <c r="G63" s="10" t="s">
        <v>94</v>
      </c>
      <c r="H63" s="34">
        <v>467</v>
      </c>
      <c r="I63" s="61">
        <v>637</v>
      </c>
      <c r="J63" s="28"/>
      <c r="K63" s="3"/>
      <c r="L63" s="2"/>
      <c r="M63" s="14">
        <f>IF(K63="",0,(SUMIF($G$10:$G$990,K63,$H$10:$H$990)))</f>
        <v>0</v>
      </c>
      <c r="N63" s="15">
        <f t="shared" si="0"/>
        <v>-1</v>
      </c>
      <c r="O63" s="14">
        <f>IF(K63="",0,(SUMIF($G$9:$G$990,K63,$I$9:$I$990)))</f>
        <v>0</v>
      </c>
      <c r="P63" s="15">
        <f t="shared" si="1"/>
        <v>-1</v>
      </c>
      <c r="Q63" s="8"/>
      <c r="T63" s="35"/>
    </row>
    <row r="64" spans="1:20">
      <c r="A64" s="9"/>
      <c r="B64" s="12" t="s">
        <v>169</v>
      </c>
      <c r="C64" s="10" t="s">
        <v>170</v>
      </c>
      <c r="D64" s="11"/>
      <c r="E64" s="11"/>
      <c r="F64" s="11"/>
      <c r="G64" s="10" t="s">
        <v>94</v>
      </c>
      <c r="H64" s="34">
        <v>2564</v>
      </c>
      <c r="I64" s="58">
        <v>2688</v>
      </c>
      <c r="J64" s="28"/>
      <c r="K64" s="3"/>
      <c r="L64" s="2"/>
      <c r="M64" s="14">
        <f>IF(K64="",0,(SUMIF($G$10:$G$990,K64,$H$10:$H$990)))</f>
        <v>0</v>
      </c>
      <c r="N64" s="15">
        <f t="shared" si="0"/>
        <v>-1</v>
      </c>
      <c r="O64" s="14">
        <f>IF(K64="",0,(SUMIF($G$9:$G$990,K64,$I$9:$I$990)))</f>
        <v>0</v>
      </c>
      <c r="P64" s="15">
        <f t="shared" si="1"/>
        <v>-1</v>
      </c>
      <c r="Q64" s="8"/>
      <c r="T64" s="35"/>
    </row>
    <row r="65" spans="1:20">
      <c r="A65" s="9"/>
      <c r="B65" s="12" t="s">
        <v>171</v>
      </c>
      <c r="C65" s="10" t="s">
        <v>172</v>
      </c>
      <c r="D65" s="11"/>
      <c r="E65" s="11"/>
      <c r="F65" s="11"/>
      <c r="G65" s="10" t="s">
        <v>94</v>
      </c>
      <c r="H65" s="34">
        <v>1912</v>
      </c>
      <c r="I65" s="58">
        <v>2045</v>
      </c>
      <c r="J65" s="28"/>
      <c r="K65" s="3"/>
      <c r="L65" s="2"/>
      <c r="M65" s="14">
        <f>IF(K65="",0,(SUMIF($G$10:$G$990,K65,$H$10:$H$990)))</f>
        <v>0</v>
      </c>
      <c r="N65" s="15">
        <f t="shared" si="0"/>
        <v>-1</v>
      </c>
      <c r="O65" s="14">
        <f>IF(K65="",0,(SUMIF($G$9:$G$990,K65,$I$9:$I$990)))</f>
        <v>0</v>
      </c>
      <c r="P65" s="15">
        <f t="shared" si="1"/>
        <v>-1</v>
      </c>
      <c r="Q65" s="8"/>
      <c r="T65" s="35"/>
    </row>
    <row r="66" spans="1:20">
      <c r="A66" s="9"/>
      <c r="B66" s="12" t="s">
        <v>173</v>
      </c>
      <c r="C66" s="10" t="s">
        <v>174</v>
      </c>
      <c r="D66" s="11"/>
      <c r="E66" s="11"/>
      <c r="F66" s="11"/>
      <c r="G66" s="10" t="s">
        <v>97</v>
      </c>
      <c r="H66" s="34">
        <v>2610</v>
      </c>
      <c r="I66" s="58">
        <v>2789</v>
      </c>
      <c r="J66" s="28"/>
      <c r="K66" s="3"/>
      <c r="L66" s="2"/>
      <c r="M66" s="14">
        <f>IF(K66="",0,(SUMIF($G$10:$G$990,K66,$H$10:$H$990)))</f>
        <v>0</v>
      </c>
      <c r="N66" s="15">
        <f t="shared" si="0"/>
        <v>-1</v>
      </c>
      <c r="O66" s="14">
        <f>IF(K66="",0,(SUMIF($G$9:$G$990,K66,$I$9:$I$990)))</f>
        <v>0</v>
      </c>
      <c r="P66" s="15">
        <f t="shared" si="1"/>
        <v>-1</v>
      </c>
      <c r="Q66" s="8"/>
      <c r="T66" s="35"/>
    </row>
    <row r="67" spans="1:20">
      <c r="A67" s="9"/>
      <c r="B67" s="12" t="s">
        <v>175</v>
      </c>
      <c r="C67" s="10" t="s">
        <v>176</v>
      </c>
      <c r="D67" s="11"/>
      <c r="E67" s="11"/>
      <c r="F67" s="11"/>
      <c r="G67" s="10" t="s">
        <v>97</v>
      </c>
      <c r="H67" s="34">
        <v>1798</v>
      </c>
      <c r="I67" s="58">
        <v>1962</v>
      </c>
      <c r="J67" s="28"/>
      <c r="K67" s="3"/>
      <c r="L67" s="2"/>
      <c r="M67" s="14">
        <f>IF(K67="",0,(SUMIF($G$10:$G$990,K67,$H$10:$H$990)))</f>
        <v>0</v>
      </c>
      <c r="N67" s="15">
        <f t="shared" si="0"/>
        <v>-1</v>
      </c>
      <c r="O67" s="14">
        <f>IF(K67="",0,(SUMIF($G$9:$G$990,K67,$I$9:$I$990)))</f>
        <v>0</v>
      </c>
      <c r="P67" s="15">
        <f t="shared" si="1"/>
        <v>-1</v>
      </c>
      <c r="Q67" s="8"/>
      <c r="T67" s="35"/>
    </row>
    <row r="68" spans="1:20">
      <c r="A68" s="9"/>
      <c r="B68" s="12" t="s">
        <v>177</v>
      </c>
      <c r="C68" s="10" t="s">
        <v>178</v>
      </c>
      <c r="D68" s="11"/>
      <c r="E68" s="11"/>
      <c r="F68" s="11"/>
      <c r="G68" s="10" t="s">
        <v>100</v>
      </c>
      <c r="H68" s="34">
        <v>2373</v>
      </c>
      <c r="I68" s="60">
        <v>2543</v>
      </c>
      <c r="J68" s="28"/>
      <c r="K68" s="3"/>
      <c r="L68" s="2"/>
      <c r="M68" s="14">
        <f>IF(K68="",0,(SUMIF($G$10:$G$990,K68,$H$10:$H$990)))</f>
        <v>0</v>
      </c>
      <c r="N68" s="15">
        <f t="shared" si="0"/>
        <v>-1</v>
      </c>
      <c r="O68" s="14">
        <f>IF(K68="",0,(SUMIF($G$9:$G$990,K68,$I$9:$I$990)))</f>
        <v>0</v>
      </c>
      <c r="P68" s="15">
        <f t="shared" si="1"/>
        <v>-1</v>
      </c>
      <c r="Q68" s="8"/>
      <c r="T68" s="35"/>
    </row>
    <row r="69" spans="1:20">
      <c r="A69" s="9"/>
      <c r="B69" s="12" t="s">
        <v>179</v>
      </c>
      <c r="C69" s="10" t="s">
        <v>180</v>
      </c>
      <c r="D69" s="11"/>
      <c r="E69" s="11"/>
      <c r="F69" s="11"/>
      <c r="G69" s="10" t="s">
        <v>100</v>
      </c>
      <c r="H69" s="34">
        <v>1624</v>
      </c>
      <c r="I69" s="60">
        <v>1794</v>
      </c>
      <c r="J69" s="28"/>
      <c r="K69" s="3"/>
      <c r="L69" s="2"/>
      <c r="M69" s="14">
        <f>IF(K69="",0,(SUMIF($G$10:$G$990,K69,$H$10:$H$990)))</f>
        <v>0</v>
      </c>
      <c r="N69" s="15">
        <f t="shared" si="0"/>
        <v>-1</v>
      </c>
      <c r="O69" s="14">
        <f>IF(K69="",0,(SUMIF($G$9:$G$990,K69,$I$9:$I$990)))</f>
        <v>0</v>
      </c>
      <c r="P69" s="15">
        <f t="shared" si="1"/>
        <v>-1</v>
      </c>
      <c r="Q69" s="8"/>
      <c r="T69" s="35"/>
    </row>
    <row r="70" spans="1:20">
      <c r="A70" s="9"/>
      <c r="B70" s="12" t="s">
        <v>181</v>
      </c>
      <c r="C70" s="10" t="s">
        <v>182</v>
      </c>
      <c r="D70" s="11"/>
      <c r="E70" s="11"/>
      <c r="F70" s="11"/>
      <c r="G70" s="10" t="s">
        <v>100</v>
      </c>
      <c r="H70" s="34">
        <v>2310</v>
      </c>
      <c r="I70" s="60">
        <v>2735</v>
      </c>
      <c r="J70" s="28"/>
      <c r="K70" s="3"/>
      <c r="L70" s="2"/>
      <c r="M70" s="14">
        <f>IF(K70="",0,(SUMIF($G$10:$G$990,K70,$H$10:$H$990)))</f>
        <v>0</v>
      </c>
      <c r="N70" s="15">
        <f t="shared" si="0"/>
        <v>-1</v>
      </c>
      <c r="O70" s="14">
        <f>IF(K70="",0,(SUMIF($G$9:$G$990,K70,$I$9:$I$990)))</f>
        <v>0</v>
      </c>
      <c r="P70" s="15">
        <f t="shared" si="1"/>
        <v>-1</v>
      </c>
      <c r="Q70" s="8"/>
      <c r="T70" s="35"/>
    </row>
    <row r="71" spans="1:20">
      <c r="A71" s="9"/>
      <c r="B71" s="12" t="s">
        <v>183</v>
      </c>
      <c r="C71" s="10" t="s">
        <v>184</v>
      </c>
      <c r="D71" s="11"/>
      <c r="E71" s="11"/>
      <c r="F71" s="11"/>
      <c r="G71" s="10" t="s">
        <v>100</v>
      </c>
      <c r="H71" s="34">
        <v>2788</v>
      </c>
      <c r="I71" s="58">
        <v>2976</v>
      </c>
      <c r="J71" s="28"/>
      <c r="K71" s="3"/>
      <c r="L71" s="2"/>
      <c r="M71" s="14">
        <f>IF(K71="",0,(SUMIF($G$10:$G$990,K71,$H$10:$H$990)))</f>
        <v>0</v>
      </c>
      <c r="N71" s="15">
        <f t="shared" si="0"/>
        <v>-1</v>
      </c>
      <c r="O71" s="14">
        <f>IF(K71="",0,(SUMIF($G$9:$G$990,K71,$I$9:$I$990)))</f>
        <v>0</v>
      </c>
      <c r="P71" s="15">
        <f t="shared" si="1"/>
        <v>-1</v>
      </c>
      <c r="Q71" s="8"/>
      <c r="T71" s="35"/>
    </row>
    <row r="72" spans="1:20">
      <c r="A72" s="9"/>
      <c r="B72" s="12"/>
      <c r="C72" s="10"/>
      <c r="D72" s="11"/>
      <c r="E72" s="11"/>
      <c r="F72" s="11"/>
      <c r="G72" s="11"/>
      <c r="H72" s="34"/>
      <c r="I72" s="57"/>
      <c r="J72" s="28"/>
      <c r="K72" s="3"/>
      <c r="L72" s="2"/>
      <c r="M72" s="14">
        <f>IF(K72="",0,(SUMIF($G$10:$G$990,K72,$H$10:$H$990)))</f>
        <v>0</v>
      </c>
      <c r="N72" s="15">
        <f t="shared" si="0"/>
        <v>-1</v>
      </c>
      <c r="O72" s="14">
        <f>IF(K72="",0,(SUMIF($G$9:$G$990,K72,$I$9:$I$990)))</f>
        <v>0</v>
      </c>
      <c r="P72" s="15">
        <f t="shared" si="1"/>
        <v>-1</v>
      </c>
      <c r="Q72" s="8"/>
      <c r="T72" s="35"/>
    </row>
    <row r="73" spans="1:20">
      <c r="A73" s="9"/>
      <c r="B73" s="12"/>
      <c r="C73" s="10"/>
      <c r="D73" s="11"/>
      <c r="E73" s="11"/>
      <c r="F73" s="11"/>
      <c r="G73" s="11"/>
      <c r="H73" s="34"/>
      <c r="I73" s="57"/>
      <c r="J73" s="28"/>
      <c r="K73" s="3"/>
      <c r="L73" s="2"/>
      <c r="M73" s="14">
        <f>IF(K73="",0,(SUMIF($G$10:$G$990,K73,$H$10:$H$990)))</f>
        <v>0</v>
      </c>
      <c r="N73" s="15">
        <f t="shared" si="0"/>
        <v>-1</v>
      </c>
      <c r="O73" s="14">
        <f>IF(K73="",0,(SUMIF($G$9:$G$990,K73,$I$9:$I$990)))</f>
        <v>0</v>
      </c>
      <c r="P73" s="15">
        <f t="shared" si="1"/>
        <v>-1</v>
      </c>
      <c r="Q73" s="8"/>
      <c r="T73" s="35"/>
    </row>
    <row r="74" spans="1:20">
      <c r="A74" s="9"/>
      <c r="B74" s="12"/>
      <c r="C74" s="10"/>
      <c r="D74" s="11"/>
      <c r="E74" s="11"/>
      <c r="F74" s="11"/>
      <c r="G74" s="11"/>
      <c r="H74" s="34"/>
      <c r="I74" s="57"/>
      <c r="J74" s="28"/>
      <c r="K74" s="3"/>
      <c r="L74" s="2"/>
      <c r="M74" s="14">
        <f>IF(K74="",0,(SUMIF($G$10:$G$990,K74,$H$10:$H$990)))</f>
        <v>0</v>
      </c>
      <c r="N74" s="15">
        <f t="shared" si="0"/>
        <v>-1</v>
      </c>
      <c r="O74" s="14">
        <f>IF(K74="",0,(SUMIF($G$9:$G$990,K74,$I$9:$I$990)))</f>
        <v>0</v>
      </c>
      <c r="P74" s="15">
        <f t="shared" si="1"/>
        <v>-1</v>
      </c>
      <c r="Q74" s="8"/>
      <c r="T74" s="35"/>
    </row>
    <row r="75" spans="1:20">
      <c r="A75" s="9"/>
      <c r="B75" s="2"/>
      <c r="C75" s="10"/>
      <c r="D75" s="11"/>
      <c r="E75" s="11"/>
      <c r="F75" s="11"/>
      <c r="G75" s="11"/>
      <c r="H75" s="34"/>
      <c r="I75" s="57"/>
      <c r="J75" s="28"/>
      <c r="K75" s="3"/>
      <c r="L75" s="2"/>
      <c r="M75" s="14">
        <f>IF(K75="",0,(SUMIF($G$10:$G$990,K75,$H$10:$H$990)))</f>
        <v>0</v>
      </c>
      <c r="N75" s="15">
        <f t="shared" ref="N75:N87" si="2">IF(K75="",-1,(-($L$6-(M75/L75))/$L$6))</f>
        <v>-1</v>
      </c>
      <c r="O75" s="14">
        <f>IF(K75="",0,(SUMIF($G$9:$G$990,K75,$I$9:$I$990)))</f>
        <v>0</v>
      </c>
      <c r="P75" s="15">
        <f t="shared" ref="P75:P87" si="3">IF(K75="",-1,(-($M$6-(O75/L75))/$M$6))</f>
        <v>-1</v>
      </c>
      <c r="Q75" s="8"/>
      <c r="T75" s="35"/>
    </row>
    <row r="76" spans="1:20">
      <c r="A76" s="9"/>
      <c r="B76" s="2"/>
      <c r="C76" s="10"/>
      <c r="D76" s="11"/>
      <c r="E76" s="11"/>
      <c r="F76" s="11"/>
      <c r="G76" s="11"/>
      <c r="H76" s="34"/>
      <c r="I76" s="57"/>
      <c r="J76" s="28"/>
      <c r="K76" s="3"/>
      <c r="L76" s="2"/>
      <c r="M76" s="14">
        <f>IF(K76="",0,(SUMIF($G$10:$G$990,K76,$H$10:$H$990)))</f>
        <v>0</v>
      </c>
      <c r="N76" s="15">
        <f t="shared" si="2"/>
        <v>-1</v>
      </c>
      <c r="O76" s="14">
        <f>IF(K76="",0,(SUMIF($G$9:$G$990,K76,$I$9:$I$990)))</f>
        <v>0</v>
      </c>
      <c r="P76" s="15">
        <f t="shared" si="3"/>
        <v>-1</v>
      </c>
      <c r="Q76" s="8"/>
      <c r="T76" s="35"/>
    </row>
    <row r="77" spans="1:20">
      <c r="A77" s="9"/>
      <c r="B77" s="2"/>
      <c r="C77" s="10"/>
      <c r="D77" s="11"/>
      <c r="E77" s="11"/>
      <c r="F77" s="11"/>
      <c r="G77" s="11"/>
      <c r="H77" s="34"/>
      <c r="I77" s="57"/>
      <c r="J77" s="28"/>
      <c r="K77" s="3"/>
      <c r="L77" s="2"/>
      <c r="M77" s="14">
        <f>IF(K77="",0,(SUMIF($G$10:$G$990,K77,$H$10:$H$990)))</f>
        <v>0</v>
      </c>
      <c r="N77" s="15">
        <f t="shared" si="2"/>
        <v>-1</v>
      </c>
      <c r="O77" s="14">
        <f>IF(K77="",0,(SUMIF($G$9:$G$990,K77,$I$9:$I$990)))</f>
        <v>0</v>
      </c>
      <c r="P77" s="15">
        <f t="shared" si="3"/>
        <v>-1</v>
      </c>
      <c r="Q77" s="8"/>
      <c r="T77" s="35"/>
    </row>
    <row r="78" spans="1:20">
      <c r="A78" s="9"/>
      <c r="B78" s="2"/>
      <c r="C78" s="10"/>
      <c r="D78" s="11"/>
      <c r="E78" s="11"/>
      <c r="F78" s="11"/>
      <c r="G78" s="11"/>
      <c r="H78" s="34"/>
      <c r="I78" s="57"/>
      <c r="J78" s="28"/>
      <c r="K78" s="3"/>
      <c r="L78" s="2"/>
      <c r="M78" s="14">
        <f>IF(K78="",0,(SUMIF($G$10:$G$990,K78,$H$10:$H$990)))</f>
        <v>0</v>
      </c>
      <c r="N78" s="15">
        <f t="shared" si="2"/>
        <v>-1</v>
      </c>
      <c r="O78" s="14">
        <f>IF(K78="",0,(SUMIF($G$9:$G$990,K78,$I$9:$I$990)))</f>
        <v>0</v>
      </c>
      <c r="P78" s="15">
        <f t="shared" si="3"/>
        <v>-1</v>
      </c>
      <c r="Q78" s="8"/>
      <c r="T78" s="35"/>
    </row>
    <row r="79" spans="1:20">
      <c r="A79" s="9"/>
      <c r="B79" s="2"/>
      <c r="C79" s="10"/>
      <c r="D79" s="11"/>
      <c r="E79" s="11"/>
      <c r="F79" s="11"/>
      <c r="G79" s="11"/>
      <c r="H79" s="34"/>
      <c r="I79" s="57"/>
      <c r="J79" s="28"/>
      <c r="K79" s="3"/>
      <c r="L79" s="2"/>
      <c r="M79" s="14">
        <f>IF(K79="",0,(SUMIF($G$10:$G$990,K79,$H$10:$H$990)))</f>
        <v>0</v>
      </c>
      <c r="N79" s="15">
        <f t="shared" si="2"/>
        <v>-1</v>
      </c>
      <c r="O79" s="14">
        <f>IF(K79="",0,(SUMIF($G$9:$G$990,K79,$I$9:$I$990)))</f>
        <v>0</v>
      </c>
      <c r="P79" s="15">
        <f t="shared" si="3"/>
        <v>-1</v>
      </c>
      <c r="Q79" s="8"/>
      <c r="T79" s="35"/>
    </row>
    <row r="80" spans="1:20">
      <c r="A80" s="9"/>
      <c r="B80" s="2"/>
      <c r="C80" s="10"/>
      <c r="D80" s="11"/>
      <c r="E80" s="11"/>
      <c r="F80" s="11"/>
      <c r="G80" s="11"/>
      <c r="H80" s="12"/>
      <c r="I80" s="12"/>
      <c r="J80" s="28"/>
      <c r="K80" s="3"/>
      <c r="L80" s="2"/>
      <c r="M80" s="14">
        <f>IF(K80="",0,(SUMIF($G$10:$G$990,K80,$H$10:$H$990)))</f>
        <v>0</v>
      </c>
      <c r="N80" s="15">
        <f t="shared" si="2"/>
        <v>-1</v>
      </c>
      <c r="O80" s="14">
        <f>IF(K80="",0,(SUMIF($G$9:$G$990,K80,$I$9:$I$990)))</f>
        <v>0</v>
      </c>
      <c r="P80" s="15">
        <f t="shared" si="3"/>
        <v>-1</v>
      </c>
      <c r="Q80" s="8"/>
      <c r="T80" s="35"/>
    </row>
    <row r="81" spans="1:20">
      <c r="A81" s="9"/>
      <c r="B81" s="2"/>
      <c r="C81" s="10"/>
      <c r="D81" s="11"/>
      <c r="E81" s="11"/>
      <c r="F81" s="11"/>
      <c r="G81" s="11"/>
      <c r="H81" s="12"/>
      <c r="I81" s="12"/>
      <c r="J81" s="28"/>
      <c r="K81" s="3"/>
      <c r="L81" s="2"/>
      <c r="M81" s="14">
        <f>IF(K81="",0,(SUMIF($G$10:$G$990,K81,$H$10:$H$990)))</f>
        <v>0</v>
      </c>
      <c r="N81" s="15">
        <f t="shared" si="2"/>
        <v>-1</v>
      </c>
      <c r="O81" s="14">
        <f>IF(K81="",0,(SUMIF($G$9:$G$990,K81,$I$9:$I$990)))</f>
        <v>0</v>
      </c>
      <c r="P81" s="15">
        <f t="shared" si="3"/>
        <v>-1</v>
      </c>
      <c r="Q81" s="8"/>
      <c r="T81" s="35"/>
    </row>
    <row r="82" spans="1:20">
      <c r="A82" s="9"/>
      <c r="J82" s="28"/>
      <c r="K82" s="3"/>
      <c r="L82" s="2"/>
      <c r="M82" s="14">
        <f>IF(K82="",0,(SUMIF($G$10:$G$990,K82,$H$10:$H$990)))</f>
        <v>0</v>
      </c>
      <c r="N82" s="15">
        <f t="shared" si="2"/>
        <v>-1</v>
      </c>
      <c r="O82" s="14">
        <f>IF(K82="",0,(SUMIF($G$9:$G$990,K82,$I$9:$I$990)))</f>
        <v>0</v>
      </c>
      <c r="P82" s="15">
        <f t="shared" si="3"/>
        <v>-1</v>
      </c>
      <c r="Q82" s="8"/>
      <c r="T82" s="35"/>
    </row>
    <row r="83" spans="1:20">
      <c r="A83" s="9"/>
      <c r="J83" s="28"/>
      <c r="K83" s="3"/>
      <c r="L83" s="2"/>
      <c r="M83" s="14">
        <f>IF(K83="",0,(SUMIF($G$10:$G$990,K83,$H$10:$H$990)))</f>
        <v>0</v>
      </c>
      <c r="N83" s="15">
        <f t="shared" si="2"/>
        <v>-1</v>
      </c>
      <c r="O83" s="14">
        <f>IF(K83="",0,(SUMIF($G$9:$G$990,K83,$I$9:$I$990)))</f>
        <v>0</v>
      </c>
      <c r="P83" s="15">
        <f t="shared" si="3"/>
        <v>-1</v>
      </c>
      <c r="Q83" s="8"/>
      <c r="T83" s="35"/>
    </row>
    <row r="84" spans="1:20">
      <c r="A84" s="9"/>
      <c r="J84" s="28"/>
      <c r="K84" s="3"/>
      <c r="L84" s="2"/>
      <c r="M84" s="14">
        <f>IF(K84="",0,(SUMIF($G$10:$G$990,K84,$H$10:$H$990)))</f>
        <v>0</v>
      </c>
      <c r="N84" s="15">
        <f t="shared" si="2"/>
        <v>-1</v>
      </c>
      <c r="O84" s="14">
        <f>IF(K84="",0,(SUMIF($G$9:$G$990,K84,$I$9:$I$990)))</f>
        <v>0</v>
      </c>
      <c r="P84" s="15">
        <f t="shared" si="3"/>
        <v>-1</v>
      </c>
      <c r="Q84" s="8"/>
      <c r="T84" s="35"/>
    </row>
    <row r="85" spans="1:20">
      <c r="A85" s="9"/>
      <c r="J85" s="28"/>
      <c r="K85" s="3"/>
      <c r="L85" s="2"/>
      <c r="M85" s="14">
        <f>IF(K85="",0,(SUMIF($G$10:$G$990,K85,$H$10:$H$990)))</f>
        <v>0</v>
      </c>
      <c r="N85" s="15">
        <f t="shared" si="2"/>
        <v>-1</v>
      </c>
      <c r="O85" s="14">
        <f>IF(K85="",0,(SUMIF($G$9:$G$990,K85,$I$9:$I$990)))</f>
        <v>0</v>
      </c>
      <c r="P85" s="15">
        <f t="shared" si="3"/>
        <v>-1</v>
      </c>
      <c r="Q85" s="8"/>
    </row>
    <row r="86" spans="1:20">
      <c r="A86" s="9"/>
      <c r="J86" s="28"/>
      <c r="K86" s="3"/>
      <c r="L86" s="2"/>
      <c r="M86" s="14">
        <f>IF(K86="",0,(SUMIF($G$10:$G$990,K86,$H$10:$H$990)))</f>
        <v>0</v>
      </c>
      <c r="N86" s="15">
        <f t="shared" si="2"/>
        <v>-1</v>
      </c>
      <c r="O86" s="14">
        <f>IF(K86="",0,(SUMIF($G$9:$G$990,K86,$I$9:$I$990)))</f>
        <v>0</v>
      </c>
      <c r="P86" s="15">
        <f t="shared" si="3"/>
        <v>-1</v>
      </c>
      <c r="Q86" s="8"/>
    </row>
    <row r="87" spans="1:20">
      <c r="A87" s="9"/>
      <c r="J87" s="28"/>
      <c r="K87" s="3"/>
      <c r="L87" s="2"/>
      <c r="M87" s="14">
        <f>IF(K87="",0,(SUMIF($G$10:$G$990,K87,$H$10:$H$990)))</f>
        <v>0</v>
      </c>
      <c r="N87" s="15">
        <f t="shared" si="2"/>
        <v>-1</v>
      </c>
      <c r="O87" s="14">
        <f>IF(K87="",0,(SUMIF($G$9:$G$990,K87,$I$9:$I$990)))</f>
        <v>0</v>
      </c>
      <c r="P87" s="15">
        <f t="shared" si="3"/>
        <v>-1</v>
      </c>
      <c r="Q87" s="8"/>
    </row>
    <row r="88" spans="1:20">
      <c r="A88" s="9"/>
      <c r="Q88" s="8"/>
    </row>
    <row r="89" spans="1:20">
      <c r="A89" s="9"/>
      <c r="Q89" s="8"/>
    </row>
    <row r="90" spans="1:20">
      <c r="A90" s="9"/>
      <c r="Q90" s="8"/>
    </row>
    <row r="91" spans="1:20">
      <c r="A91" s="9"/>
      <c r="Q91" s="8"/>
    </row>
  </sheetData>
  <mergeCells count="1">
    <mergeCell ref="B4:F6"/>
  </mergeCells>
  <phoneticPr fontId="6" type="noConversion"/>
  <conditionalFormatting sqref="M10:M87 O10:O87">
    <cfRule type="cellIs" dxfId="3" priority="1" stopIfTrue="1" operator="equal">
      <formula>0</formula>
    </cfRule>
  </conditionalFormatting>
  <conditionalFormatting sqref="N10:N87 P10:P87">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2025</ReferenceYear>
    <Retention_x0020_Date xmlns="07a766d4-cf60-4260-9f49-242aaa07e1bd" xsi:nil="true"/>
    <Retention_x0020_Period xmlns="07a766d4-cf60-4260-9f49-242aaa07e1bd">7 years</Retention_x0020_Period>
    <ForLeadCommissionerReview xmlns="07a766d4-cf60-4260-9f49-242aaa07e1bd">false</ForLeadCommissionerReview>
    <lcf76f155ced4ddcb4097134ff3c332f xmlns="279639a7-6863-47d8-9fbd-160fa4a8c88f">
      <Terms xmlns="http://schemas.microsoft.com/office/infopath/2007/PartnerControls"/>
    </lcf76f155ced4ddcb4097134ff3c332f>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Thurrock</TermName>
          <TermId xmlns="http://schemas.microsoft.com/office/infopath/2007/PartnerControls">0e308db4-013a-427e-81f3-0957c7d87824</TermId>
        </TermInfo>
      </Terms>
    </d08e702f979e48d3863205ea645082c2>
    <TaxCatchAll xmlns="07a766d4-cf60-4260-9f49-242aaa07e1bd">
      <Value>302</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0EFE2794753B448BEE7BD1CA2280053" ma:contentTypeVersion="8" ma:contentTypeDescription="Parent Document Content Type for all review documents" ma:contentTypeScope="" ma:versionID="0f702081e717887da73134eaf8e1cc1c">
  <xsd:schema xmlns:xsd="http://www.w3.org/2001/XMLSchema" xmlns:xs="http://www.w3.org/2001/XMLSchema" xmlns:p="http://schemas.microsoft.com/office/2006/metadata/properties" xmlns:ns1="http://schemas.microsoft.com/sharepoint/v3" xmlns:ns2="07a766d4-cf60-4260-9f49-242aaa07e1bd" xmlns:ns3="d23c6157-5623-4293-b83e-785d6ba7de2d" xmlns:ns4="279639a7-6863-47d8-9fbd-160fa4a8c88f" targetNamespace="http://schemas.microsoft.com/office/2006/metadata/properties" ma:root="true" ma:fieldsID="2363f4655fa8c1fad4663d3fdba7bb61" ns1:_="" ns2:_="" ns3:_="" ns4:_="">
    <xsd:import namespace="http://schemas.microsoft.com/sharepoint/v3"/>
    <xsd:import namespace="07a766d4-cf60-4260-9f49-242aaa07e1bd"/>
    <xsd:import namespace="d23c6157-5623-4293-b83e-785d6ba7de2d"/>
    <xsd:import namespace="279639a7-6863-47d8-9fbd-160fa4a8c88f"/>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79639a7-6863-47d8-9fbd-160fa4a8c88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4C1DE274-EFF0-4630-B066-493C6358DED3}"/>
</file>

<file path=customXml/itemProps3.xml><?xml version="1.0" encoding="utf-8"?>
<ds:datastoreItem xmlns:ds="http://schemas.openxmlformats.org/officeDocument/2006/customXml" ds:itemID="{77BAC0C3-7CB7-4C3D-8C63-B3C372721FBD}"/>
</file>

<file path=customXml/itemProps4.xml><?xml version="1.0" encoding="utf-8"?>
<ds:datastoreItem xmlns:ds="http://schemas.openxmlformats.org/officeDocument/2006/customXml" ds:itemID="{AEB42FDC-8E70-42BF-A726-25985BF69CF4}"/>
</file>

<file path=customXml/itemProps5.xml><?xml version="1.0" encoding="utf-8"?>
<ds:datastoreItem xmlns:ds="http://schemas.openxmlformats.org/officeDocument/2006/customXml" ds:itemID="{708E5863-772B-47D4-9870-3D8F3303B3E2}"/>
</file>

<file path=customXml/itemProps6.xml><?xml version="1.0" encoding="utf-8"?>
<ds:datastoreItem xmlns:ds="http://schemas.openxmlformats.org/officeDocument/2006/customXml" ds:itemID="{4426167C-CF6C-4F6B-B4C2-0733C668FA0B}"/>
</file>

<file path=customXml/itemProps7.xml><?xml version="1.0" encoding="utf-8"?>
<ds:datastoreItem xmlns:ds="http://schemas.openxmlformats.org/officeDocument/2006/customXml" ds:itemID="{24D29C8B-427F-43F8-A043-2AAC7EC05C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2024-01-19T09:15:59Z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0x010100E7BD6A8A66F7CB4BBA2B02F0531791BE0026A9A75CCCA16F4693F1FE45F71519DE0070EFE2794753B448BEE7BD1CA2280053</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302;#Thurrock|0e308db4-013a-427e-81f3-0957c7d87824</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